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Odstřižení dotazníků\"/>
    </mc:Choice>
  </mc:AlternateContent>
  <bookViews>
    <workbookView xWindow="0" yWindow="0" windowWidth="23040" windowHeight="8064" tabRatio="828" firstSheet="1" activeTab="1"/>
  </bookViews>
  <sheets>
    <sheet name="cis" sheetId="24" state="hidden" r:id="rId1"/>
    <sheet name="Příloha 1 k dohodě" sheetId="1" r:id="rId2"/>
    <sheet name="Příloha 2 k dohodě" sheetId="3" r:id="rId3"/>
    <sheet name="Příloha 3 k dohodě" sheetId="23" r:id="rId4"/>
    <sheet name="Příloha 4 k dohodě" sheetId="5" r:id="rId5"/>
    <sheet name="Příloha 5 k dohodě" sheetId="7" r:id="rId6"/>
    <sheet name="Evidence docházky" sheetId="19" r:id="rId7"/>
    <sheet name="Závěrečný protokol" sheetId="17" r:id="rId8"/>
    <sheet name="označení učebny" sheetId="22" r:id="rId9"/>
  </sheets>
  <definedNames>
    <definedName name="_xlnm.Print_Titles" localSheetId="6">'Evidence docházky'!$13:$13</definedName>
    <definedName name="_xlnm.Print_Titles" localSheetId="1">'Příloha 1 k dohodě'!$9:$10</definedName>
    <definedName name="_xlnm.Print_Titles" localSheetId="2">'Příloha 2 k dohodě'!$6:$6</definedName>
    <definedName name="_xlnm.Print_Titles" localSheetId="3">'Příloha 3 k dohodě'!$6:$12</definedName>
    <definedName name="_xlnm.Print_Titles" localSheetId="5">'Příloha 5 k dohodě'!$6:$6</definedName>
    <definedName name="_xlnm.Print_Titles" localSheetId="7">'Závěrečný protokol'!$7:$7</definedName>
  </definedNames>
  <calcPr calcId="162913"/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11" i="1"/>
  <c r="S5" i="19" l="1"/>
  <c r="I5" i="17"/>
  <c r="E8" i="5"/>
  <c r="C30" i="7"/>
  <c r="C31" i="7"/>
  <c r="C32" i="7"/>
  <c r="C29" i="7"/>
  <c r="L5" i="7"/>
  <c r="R16" i="23"/>
  <c r="R20" i="23"/>
  <c r="N6" i="5"/>
  <c r="J47" i="23"/>
  <c r="F47" i="23"/>
  <c r="P14" i="23"/>
  <c r="L14" i="23" s="1"/>
  <c r="R14" i="23"/>
  <c r="P15" i="23"/>
  <c r="P16" i="23"/>
  <c r="Q16" i="23"/>
  <c r="P17" i="23"/>
  <c r="R17" i="23" s="1"/>
  <c r="L17" i="23"/>
  <c r="P18" i="23"/>
  <c r="R18" i="23"/>
  <c r="P19" i="23"/>
  <c r="L19" i="23" s="1"/>
  <c r="P20" i="23"/>
  <c r="L20" i="23" s="1"/>
  <c r="P21" i="23"/>
  <c r="Q21" i="23"/>
  <c r="P22" i="23"/>
  <c r="L22" i="23" s="1"/>
  <c r="P23" i="23"/>
  <c r="Q23" i="23" s="1"/>
  <c r="P24" i="23"/>
  <c r="R24" i="23" s="1"/>
  <c r="L24" i="23"/>
  <c r="P25" i="23"/>
  <c r="L25" i="23"/>
  <c r="P26" i="23"/>
  <c r="R26" i="23"/>
  <c r="P27" i="23"/>
  <c r="P28" i="23"/>
  <c r="L28" i="23"/>
  <c r="P29" i="23"/>
  <c r="P30" i="23"/>
  <c r="L30" i="23"/>
  <c r="P31" i="23"/>
  <c r="P32" i="23"/>
  <c r="Q32" i="23" s="1"/>
  <c r="R32" i="23"/>
  <c r="P13" i="23"/>
  <c r="T5" i="23"/>
  <c r="L5" i="3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1" i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P2" i="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8" i="17"/>
  <c r="B33" i="19"/>
  <c r="C33" i="19"/>
  <c r="D33" i="19"/>
  <c r="B15" i="19"/>
  <c r="C15" i="19"/>
  <c r="D15" i="19"/>
  <c r="B16" i="19"/>
  <c r="C16" i="19"/>
  <c r="D16" i="19"/>
  <c r="B17" i="19"/>
  <c r="C17" i="19"/>
  <c r="D17" i="19"/>
  <c r="B18" i="19"/>
  <c r="C18" i="19"/>
  <c r="D18" i="19"/>
  <c r="B19" i="19"/>
  <c r="C19" i="19"/>
  <c r="D19" i="19"/>
  <c r="B20" i="19"/>
  <c r="C20" i="19"/>
  <c r="D20" i="19"/>
  <c r="B21" i="19"/>
  <c r="C21" i="19"/>
  <c r="D21" i="19"/>
  <c r="B22" i="19"/>
  <c r="C22" i="19"/>
  <c r="D22" i="19"/>
  <c r="B23" i="19"/>
  <c r="C23" i="19"/>
  <c r="D23" i="19"/>
  <c r="B24" i="19"/>
  <c r="C24" i="19"/>
  <c r="D24" i="19"/>
  <c r="B25" i="19"/>
  <c r="C25" i="19"/>
  <c r="D25" i="19"/>
  <c r="B26" i="19"/>
  <c r="C26" i="19"/>
  <c r="D26" i="19"/>
  <c r="B27" i="19"/>
  <c r="C27" i="19"/>
  <c r="D27" i="19"/>
  <c r="B28" i="19"/>
  <c r="C28" i="19"/>
  <c r="D28" i="19"/>
  <c r="B29" i="19"/>
  <c r="C29" i="19"/>
  <c r="D29" i="19"/>
  <c r="B30" i="19"/>
  <c r="C30" i="19"/>
  <c r="D30" i="19"/>
  <c r="B31" i="19"/>
  <c r="C31" i="19"/>
  <c r="D31" i="19"/>
  <c r="B32" i="19"/>
  <c r="C32" i="19"/>
  <c r="D32" i="19"/>
  <c r="C14" i="19"/>
  <c r="D14" i="19"/>
  <c r="B14" i="19"/>
  <c r="C48" i="23"/>
  <c r="C49" i="23"/>
  <c r="C47" i="23"/>
  <c r="C43" i="5"/>
  <c r="C44" i="5"/>
  <c r="C42" i="5"/>
  <c r="C13" i="22"/>
  <c r="A13" i="22"/>
  <c r="H4" i="17"/>
  <c r="F4" i="17"/>
  <c r="E6" i="19"/>
  <c r="E4" i="19"/>
  <c r="E3" i="19"/>
  <c r="J30" i="7"/>
  <c r="E30" i="7"/>
  <c r="P4" i="7"/>
  <c r="E7" i="19"/>
  <c r="C4" i="5"/>
  <c r="N41" i="5"/>
  <c r="H41" i="5"/>
  <c r="L23" i="23"/>
  <c r="L27" i="23"/>
  <c r="L31" i="23"/>
  <c r="L32" i="23"/>
  <c r="J32" i="3"/>
  <c r="F32" i="3"/>
  <c r="C32" i="3"/>
  <c r="C33" i="3"/>
  <c r="C34" i="3"/>
  <c r="C31" i="3"/>
  <c r="C8" i="17"/>
  <c r="D8" i="17"/>
  <c r="B8" i="17"/>
  <c r="C3" i="5"/>
  <c r="C7" i="5"/>
  <c r="C6" i="5"/>
  <c r="C2" i="3"/>
  <c r="C4" i="3"/>
  <c r="L4" i="3"/>
  <c r="C5" i="3"/>
  <c r="B7" i="3"/>
  <c r="C7" i="3"/>
  <c r="D7" i="3"/>
  <c r="E7" i="3"/>
  <c r="B8" i="3"/>
  <c r="C8" i="3"/>
  <c r="D8" i="3"/>
  <c r="E8" i="3"/>
  <c r="L4" i="7"/>
  <c r="C5" i="7"/>
  <c r="C4" i="7"/>
  <c r="C2" i="7"/>
  <c r="A16" i="22"/>
  <c r="A10" i="22"/>
  <c r="A3" i="22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E3" i="17"/>
  <c r="E2" i="17"/>
  <c r="K8" i="5"/>
  <c r="T4" i="23"/>
  <c r="E5" i="23"/>
  <c r="E4" i="23"/>
  <c r="E2" i="23"/>
  <c r="E32" i="23"/>
  <c r="D32" i="23"/>
  <c r="C32" i="23"/>
  <c r="B32" i="23"/>
  <c r="B15" i="23"/>
  <c r="C15" i="23"/>
  <c r="D15" i="23"/>
  <c r="E15" i="23"/>
  <c r="B16" i="23"/>
  <c r="C16" i="23"/>
  <c r="D16" i="23"/>
  <c r="E16" i="23"/>
  <c r="B17" i="23"/>
  <c r="C17" i="23"/>
  <c r="D17" i="23"/>
  <c r="E17" i="23"/>
  <c r="B18" i="23"/>
  <c r="C18" i="23"/>
  <c r="D18" i="23"/>
  <c r="E18" i="23"/>
  <c r="B19" i="23"/>
  <c r="C19" i="23"/>
  <c r="D19" i="23"/>
  <c r="E19" i="23"/>
  <c r="B20" i="23"/>
  <c r="C20" i="23"/>
  <c r="D20" i="23"/>
  <c r="E20" i="23"/>
  <c r="B21" i="23"/>
  <c r="C21" i="23"/>
  <c r="D21" i="23"/>
  <c r="E21" i="23"/>
  <c r="B22" i="23"/>
  <c r="C22" i="23"/>
  <c r="D22" i="23"/>
  <c r="E22" i="23"/>
  <c r="B23" i="23"/>
  <c r="C23" i="23"/>
  <c r="D23" i="23"/>
  <c r="E23" i="23"/>
  <c r="B24" i="23"/>
  <c r="C24" i="23"/>
  <c r="D24" i="23"/>
  <c r="E24" i="23"/>
  <c r="B25" i="23"/>
  <c r="C25" i="23"/>
  <c r="D25" i="23"/>
  <c r="E25" i="23"/>
  <c r="B26" i="23"/>
  <c r="C26" i="23"/>
  <c r="D26" i="23"/>
  <c r="E26" i="23"/>
  <c r="B27" i="23"/>
  <c r="C27" i="23"/>
  <c r="D27" i="23"/>
  <c r="E27" i="23"/>
  <c r="B28" i="23"/>
  <c r="C28" i="23"/>
  <c r="D28" i="23"/>
  <c r="E28" i="23"/>
  <c r="B29" i="23"/>
  <c r="C29" i="23"/>
  <c r="D29" i="23"/>
  <c r="E29" i="23"/>
  <c r="B30" i="23"/>
  <c r="C30" i="23"/>
  <c r="D30" i="23"/>
  <c r="E30" i="23"/>
  <c r="B31" i="23"/>
  <c r="C31" i="23"/>
  <c r="D31" i="23"/>
  <c r="E31" i="23"/>
  <c r="E14" i="23"/>
  <c r="D14" i="23"/>
  <c r="C14" i="23"/>
  <c r="B14" i="23"/>
  <c r="D13" i="23"/>
  <c r="E13" i="23"/>
  <c r="C13" i="23"/>
  <c r="B13" i="23"/>
  <c r="I32" i="23"/>
  <c r="J32" i="23" s="1"/>
  <c r="K32" i="23" s="1"/>
  <c r="M32" i="23" s="1"/>
  <c r="N32" i="23" s="1"/>
  <c r="O32" i="23" s="1"/>
  <c r="I31" i="23"/>
  <c r="J31" i="23"/>
  <c r="K31" i="23"/>
  <c r="M31" i="23"/>
  <c r="N31" i="23" s="1"/>
  <c r="O31" i="23" s="1"/>
  <c r="I30" i="23"/>
  <c r="J30" i="23" s="1"/>
  <c r="K30" i="23" s="1"/>
  <c r="M30" i="23" s="1"/>
  <c r="N30" i="23" s="1"/>
  <c r="O30" i="23" s="1"/>
  <c r="I29" i="23"/>
  <c r="I28" i="23"/>
  <c r="J28" i="23" s="1"/>
  <c r="K28" i="23" s="1"/>
  <c r="M28" i="23" s="1"/>
  <c r="N28" i="23" s="1"/>
  <c r="O28" i="23" s="1"/>
  <c r="I27" i="23"/>
  <c r="J27" i="23"/>
  <c r="I26" i="23"/>
  <c r="J26" i="23"/>
  <c r="K26" i="23"/>
  <c r="M26" i="23" s="1"/>
  <c r="N26" i="23" s="1"/>
  <c r="O26" i="23" s="1"/>
  <c r="I25" i="23"/>
  <c r="J25" i="23"/>
  <c r="K25" i="23" s="1"/>
  <c r="M25" i="23" s="1"/>
  <c r="N25" i="23" s="1"/>
  <c r="O25" i="23" s="1"/>
  <c r="I24" i="23"/>
  <c r="I23" i="23"/>
  <c r="J23" i="23"/>
  <c r="K23" i="23"/>
  <c r="M23" i="23" s="1"/>
  <c r="N23" i="23" s="1"/>
  <c r="O23" i="23" s="1"/>
  <c r="R23" i="23"/>
  <c r="I22" i="23"/>
  <c r="I21" i="23"/>
  <c r="J21" i="23"/>
  <c r="K21" i="23" s="1"/>
  <c r="M21" i="23" s="1"/>
  <c r="N21" i="23" s="1"/>
  <c r="O21" i="23" s="1"/>
  <c r="R21" i="23"/>
  <c r="I20" i="23"/>
  <c r="I19" i="23"/>
  <c r="J19" i="23"/>
  <c r="K19" i="23"/>
  <c r="M19" i="23" s="1"/>
  <c r="N19" i="23" s="1"/>
  <c r="O19" i="23"/>
  <c r="I18" i="23"/>
  <c r="I17" i="23"/>
  <c r="I16" i="23"/>
  <c r="J16" i="23"/>
  <c r="K16" i="23"/>
  <c r="M16" i="23" s="1"/>
  <c r="N16" i="23" s="1"/>
  <c r="O16" i="23" s="1"/>
  <c r="I15" i="23"/>
  <c r="I14" i="23"/>
  <c r="I13" i="23"/>
  <c r="J13" i="23"/>
  <c r="K13" i="23"/>
  <c r="L8" i="5"/>
  <c r="M8" i="5" s="1"/>
  <c r="N8" i="5" s="1"/>
  <c r="J17" i="23"/>
  <c r="K17" i="23" s="1"/>
  <c r="M17" i="23" s="1"/>
  <c r="N17" i="23" s="1"/>
  <c r="O17" i="23" s="1"/>
  <c r="J22" i="23"/>
  <c r="K22" i="23" s="1"/>
  <c r="M22" i="23" s="1"/>
  <c r="N22" i="23" s="1"/>
  <c r="O22" i="23" s="1"/>
  <c r="R22" i="23"/>
  <c r="J24" i="23"/>
  <c r="K24" i="23"/>
  <c r="M24" i="23"/>
  <c r="N24" i="23" s="1"/>
  <c r="O24" i="23" s="1"/>
  <c r="J18" i="23"/>
  <c r="J20" i="23"/>
  <c r="K20" i="23" s="1"/>
  <c r="M20" i="23" s="1"/>
  <c r="N20" i="23"/>
  <c r="O20" i="23" s="1"/>
  <c r="E26" i="3"/>
  <c r="D26" i="3"/>
  <c r="C26" i="3"/>
  <c r="B26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G28" i="5"/>
  <c r="Q30" i="23"/>
  <c r="R25" i="23"/>
  <c r="Q25" i="23"/>
  <c r="R27" i="23"/>
  <c r="Q27" i="23"/>
  <c r="Q28" i="23"/>
  <c r="Q24" i="23"/>
  <c r="Q29" i="23"/>
  <c r="C8" i="5"/>
  <c r="M13" i="23"/>
  <c r="N13" i="23" s="1"/>
  <c r="O13" i="23" s="1"/>
  <c r="K27" i="23"/>
  <c r="M27" i="23" s="1"/>
  <c r="N27" i="23" s="1"/>
  <c r="O27" i="23" s="1"/>
  <c r="Q14" i="23"/>
  <c r="Q22" i="23"/>
  <c r="Q18" i="23"/>
  <c r="R30" i="23"/>
  <c r="L26" i="23"/>
  <c r="L18" i="23"/>
  <c r="Q17" i="23"/>
  <c r="Q26" i="23"/>
  <c r="L21" i="23"/>
  <c r="Q20" i="23"/>
  <c r="R28" i="23"/>
  <c r="L16" i="23"/>
  <c r="N19" i="5" l="1"/>
  <c r="E11" i="5"/>
  <c r="E21" i="5"/>
  <c r="E23" i="5"/>
  <c r="N26" i="5"/>
  <c r="E13" i="5"/>
  <c r="E16" i="5"/>
  <c r="N18" i="5"/>
  <c r="N17" i="5"/>
  <c r="E19" i="5"/>
  <c r="E14" i="5"/>
  <c r="N22" i="5"/>
  <c r="N24" i="5"/>
  <c r="N11" i="5"/>
  <c r="N14" i="5"/>
  <c r="N12" i="5"/>
  <c r="E25" i="5"/>
  <c r="N23" i="5"/>
  <c r="N13" i="5"/>
  <c r="E17" i="5"/>
  <c r="N16" i="5"/>
  <c r="E24" i="5"/>
  <c r="N15" i="5"/>
  <c r="E18" i="5"/>
  <c r="N21" i="5"/>
  <c r="N25" i="5"/>
  <c r="E15" i="5"/>
  <c r="E20" i="5"/>
  <c r="E22" i="5"/>
  <c r="E12" i="5"/>
  <c r="N20" i="5"/>
  <c r="L29" i="23"/>
  <c r="R29" i="23"/>
  <c r="R31" i="23"/>
  <c r="Q31" i="23"/>
  <c r="J29" i="23"/>
  <c r="K29" i="23" s="1"/>
  <c r="M29" i="23" s="1"/>
  <c r="N29" i="23" s="1"/>
  <c r="O29" i="23" s="1"/>
  <c r="L13" i="23"/>
  <c r="Q13" i="23"/>
  <c r="R13" i="23"/>
  <c r="R15" i="23"/>
  <c r="Q15" i="23"/>
  <c r="J14" i="23"/>
  <c r="K14" i="23" s="1"/>
  <c r="J15" i="23"/>
  <c r="K15" i="23" s="1"/>
  <c r="M15" i="23" s="1"/>
  <c r="N15" i="23" s="1"/>
  <c r="O15" i="23" s="1"/>
  <c r="K18" i="23"/>
  <c r="M18" i="23" s="1"/>
  <c r="N18" i="23" s="1"/>
  <c r="O18" i="23" s="1"/>
  <c r="L15" i="23"/>
  <c r="Q19" i="23"/>
  <c r="R19" i="23"/>
  <c r="R34" i="23" l="1"/>
  <c r="M14" i="23"/>
  <c r="N14" i="23" s="1"/>
  <c r="O14" i="23" s="1"/>
  <c r="K34" i="23"/>
  <c r="N28" i="5"/>
</calcChain>
</file>

<file path=xl/comments1.xml><?xml version="1.0" encoding="utf-8"?>
<comments xmlns="http://schemas.openxmlformats.org/spreadsheetml/2006/main">
  <authors>
    <author>Uživatel systému Windows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>NEVYPLŇOVAT
doplnit až po podepsání Dohody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C2" authorId="0" shapeId="0">
      <text>
        <r>
          <rPr>
            <sz val="9"/>
            <color indexed="81"/>
            <rFont val="Tahoma"/>
            <family val="2"/>
            <charset val="238"/>
          </rPr>
          <t>NEVYPLŇOVAT
doplnit až po podepsání Dohody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Kopská Jaroslava Ing. (UPS-KHA):
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  <r>
          <rPr>
            <b/>
            <sz val="9"/>
            <color indexed="81"/>
            <rFont val="Tahoma"/>
            <family val="2"/>
            <charset val="238"/>
          </rPr>
          <t xml:space="preserve"> 33,8% 
</t>
        </r>
        <r>
          <rPr>
            <sz val="9"/>
            <color indexed="81"/>
            <rFont val="Tahoma"/>
            <family val="2"/>
            <charset val="238"/>
          </rPr>
          <t>viz. zákon č. 32/2019 Sb.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viz čl. IV.1.1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Kopská Jaroslava Ing. (UPS-KHA)</author>
    <author>foltynz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Vyplňte v příloze 3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v příloze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" authorId="1" shapeId="0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Kopská Jaroslava Ing. (UPS-KHA)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6.xml><?xml version="1.0" encoding="utf-8"?>
<comments xmlns="http://schemas.openxmlformats.org/spreadsheetml/2006/main">
  <authors>
    <author>Kopská Jaroslava Ing. (UPS-KHA)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viz.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<sst xmlns="http://schemas.openxmlformats.org/spreadsheetml/2006/main" count="300" uniqueCount="208">
  <si>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</si>
  <si>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</si>
  <si>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</si>
  <si>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</si>
  <si>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</si>
  <si>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</si>
  <si>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</si>
  <si>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</si>
  <si>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</si>
  <si>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</si>
  <si>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</si>
  <si>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</si>
  <si>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</si>
  <si>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</si>
  <si>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</si>
  <si>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</si>
  <si>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</si>
  <si>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</si>
  <si>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</si>
  <si>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(razítko)</t>
  </si>
  <si>
    <t>jméno, příjmení, funkce a podpis oprávněné osoby</t>
  </si>
  <si>
    <t>Název vzděl. aktivity:</t>
  </si>
  <si>
    <t xml:space="preserve">příloha č. 2 dohody č.: </t>
  </si>
  <si>
    <t>Zaměstnavatel:</t>
  </si>
  <si>
    <t xml:space="preserve">Datum narození </t>
  </si>
  <si>
    <t>Čas výuky od - do:</t>
  </si>
  <si>
    <t>Plánovaný harmonogram vzdělávací aktivity</t>
  </si>
  <si>
    <t>Místo výuky:</t>
  </si>
  <si>
    <t>Název vzdělávací aktivity:</t>
  </si>
  <si>
    <t>Číslo telefonu:</t>
  </si>
  <si>
    <t>Zaměstnavatel :</t>
  </si>
  <si>
    <t>Počet proplacených hodin ve výuce dle docházky                 á 60 min.</t>
  </si>
  <si>
    <t>náklady</t>
  </si>
  <si>
    <t>č. dohody</t>
  </si>
  <si>
    <t>celkem</t>
  </si>
  <si>
    <t>Titul</t>
  </si>
  <si>
    <t>Pracovní pozice</t>
  </si>
  <si>
    <t>Místo výkonu práce</t>
  </si>
  <si>
    <t>Plán výuky</t>
  </si>
  <si>
    <t>Okruhy plánovaných témat</t>
  </si>
  <si>
    <t>Datum</t>
  </si>
  <si>
    <t>za měsíc</t>
  </si>
  <si>
    <t>VYÚČTOVÁNÍ VZDĚLÁVACÍ AKTIVITY - INTERNÍ LEKTOR</t>
  </si>
  <si>
    <t>Pracovní pozice interního lektora:</t>
  </si>
  <si>
    <t>Úvazek u zaměstnavatele:</t>
  </si>
  <si>
    <t>Vykazované období (měsíc a rok):</t>
  </si>
  <si>
    <t>Den v měsíci</t>
  </si>
  <si>
    <t>Popis činnosti lektora (vyplňovat pouze aktivity související se vzděláváním realizovaným lektorem)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</si>
  <si>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</si>
  <si>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</si>
  <si>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</si>
  <si>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</si>
  <si>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</si>
  <si>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</si>
  <si>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</si>
  <si>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</si>
  <si>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</si>
  <si>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</si>
  <si>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</si>
  <si>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</si>
  <si>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</si>
  <si>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</si>
  <si>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</si>
  <si>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</si>
  <si>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</si>
  <si>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</si>
  <si>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</si>
  <si>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</si>
  <si>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</si>
  <si>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</si>
  <si>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</si>
  <si>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</si>
  <si>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</si>
  <si>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</si>
  <si>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</si>
  <si>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</si>
  <si>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</si>
  <si>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</si>
  <si>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</si>
  <si>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>Počet odpracovaných hodin celkem za daný měsíc pro projekt/dohodu:</t>
  </si>
  <si>
    <t>V případě zapojení více lektorů do vzdělávání, zpracujte přílohu za každého lektora samostatně.</t>
  </si>
  <si>
    <t>Dokument "Vyúčtování vzdělávací aktivity – interní lektor“ musí být Úřadu práce ČR doložen do konce kalendářního měsíce následujícího po uplynutí vykazovaného měsíčního období písemně.</t>
  </si>
  <si>
    <t>Prohlášení zaměstnavatele:</t>
  </si>
  <si>
    <t>Podpis interního lektora:</t>
  </si>
  <si>
    <t>Jméno, příjmení, titul,funkce a podpis oprávněné osoby (razítko)</t>
  </si>
  <si>
    <t>Intenzita podpory</t>
  </si>
  <si>
    <t>6) Součet sloupců "Hrubá mzda za dobu na vzdělávání" a "Odvod pojistného".</t>
  </si>
  <si>
    <t>bloková výjimka</t>
  </si>
  <si>
    <t>razítko</t>
  </si>
  <si>
    <t>Příloha č. 4 dohody číslo:</t>
  </si>
  <si>
    <t>Prohlašuji, že výše uvedené údaje jsou pravdivé a že hrubá mzda za uvedený měsíc a v uvedené výši byla zaměstnanci zúčtována k výplatě a po zákonných srážkách vyplacena nejpozději v den doručení výkazu Úřadu práce ČR. Dále prohlašuji, že pojistné na sociální zabezpečení a příspěvek na státní politiku zaměstnanosti a pojistné na veřejné zdravotní pojištění, které zaměstnavatel za sebe odvádí z vyměřovacího základu zaměstnance, za uvedený měsíc a v uvedené výši byly odvedeny nejpozději v den doručení výkazu Úřadu práce ČR.</t>
  </si>
  <si>
    <t>Maximální příspěvek na hodinu:</t>
  </si>
  <si>
    <t xml:space="preserve">příloha č. 5 dohody č.: </t>
  </si>
  <si>
    <t xml:space="preserve">příloha č. 3 dohody č.: </t>
  </si>
  <si>
    <t>Dohoda s ÚP ČR č.</t>
  </si>
  <si>
    <t>Název vzdělávací aktivity</t>
  </si>
  <si>
    <t>Termín konání</t>
  </si>
  <si>
    <t>Jména lektorů:</t>
  </si>
  <si>
    <t>Podpis lektora</t>
  </si>
  <si>
    <t>P.č.</t>
  </si>
  <si>
    <t>Záznam o mimořádném odchodu/příchodu z/do výuky:</t>
  </si>
  <si>
    <t>Jméno zaměstnance</t>
  </si>
  <si>
    <t>Evidence docházky a výuky</t>
  </si>
  <si>
    <t>od</t>
  </si>
  <si>
    <t>Téma</t>
  </si>
  <si>
    <t>podpis</t>
  </si>
  <si>
    <t>-</t>
  </si>
  <si>
    <t>do</t>
  </si>
  <si>
    <t>Čas odchodu</t>
  </si>
  <si>
    <t>Čas příchodu</t>
  </si>
  <si>
    <t>počet vyučovacích hodin strávených  na výuce</t>
  </si>
  <si>
    <t>Závěrečný protokol</t>
  </si>
  <si>
    <t>Plánovaný rozsah vzdělávací aktivity dle dohody</t>
  </si>
  <si>
    <t>Stručné zhodnocení vzdělávací aktivity:</t>
  </si>
  <si>
    <t>Počet vyučovacích hodin účasti</t>
  </si>
  <si>
    <t>Splnění docházky (%)</t>
  </si>
  <si>
    <t>úspěšnost 
ANO / NE</t>
  </si>
  <si>
    <t>Číslo osvědčení / Důvod neúspěchu</t>
  </si>
  <si>
    <t>účastník vzdělávací aktivity</t>
  </si>
  <si>
    <t>trvalé bydliště účastníka</t>
  </si>
  <si>
    <t>ostatní údaje</t>
  </si>
  <si>
    <t>1)</t>
  </si>
  <si>
    <t>2)</t>
  </si>
  <si>
    <t>3)</t>
  </si>
  <si>
    <t>4)</t>
  </si>
  <si>
    <t>věk</t>
  </si>
  <si>
    <t>Tyto sloupce jsou skryté</t>
  </si>
  <si>
    <t>Vyúčtování mzdových nákladů za dobu účasti zaměstnanců na vzdělávací aktivitě</t>
  </si>
  <si>
    <t>SZ, ZP</t>
  </si>
  <si>
    <t>náklady za hodinu celkem</t>
  </si>
  <si>
    <t xml:space="preserve">Příspěvek na hodinu celkem </t>
  </si>
  <si>
    <t xml:space="preserve">Vypočítaný příspěvek za měsíc celkem </t>
  </si>
  <si>
    <t>max. dle dohody</t>
  </si>
  <si>
    <t>za hodinu, tj. max</t>
  </si>
  <si>
    <t>max k úvazku</t>
  </si>
  <si>
    <t>za měsíc celkem</t>
  </si>
  <si>
    <t>4) hrubá mzda na hodinu krát počet hodin v docházce + příplatek (pokud bylo proplácení příplatku schváleno rozhodnutím komise)</t>
  </si>
  <si>
    <t>5)  Součet částky pojistného na sociální zabezpečení, příspěvku na státní politiku zaměstnanosti a pojistného na veřejné zdravotní pojištění, které zaměstnavatel za sebe odvádí z vyměřovacího základu zaměstnance, a to za dobu účasti zaměstnance na vzdělávací aktivitě.</t>
  </si>
  <si>
    <t>7) Odpovídá výši úvazku (viz. příloha 1), kdy hodnota 1 znamená úvazek v rozsahu stanovené týdenní pracovní doby podle § 79 zákona č. 262/2006 Sb., zákoníku práce, ve znění pozdějších předpisů. V případě kratší pracovní doby dle § 80 uveďte výši úvazku na 2 desetinná místa).</t>
  </si>
  <si>
    <t>de minimis</t>
  </si>
  <si>
    <t>sazba SZ + ZP</t>
  </si>
  <si>
    <t>odvod pojistného na soc. a zdrav. pojištění</t>
  </si>
  <si>
    <t>skutečné mzdové náklady na hodinu lektora</t>
  </si>
  <si>
    <t>Uveďte skutečnou hodinovou hrubou mzdu interního lektora za dobu výuky na vzdělávací aktivitě bez pojistného na sociální zabezpečení, příspěvku na státní politiku zaměstnanosti a pojistného na veřejné zdravotní pojištění, které zaměstnavatel za sebe odvádí z vyměřovacího základu interního lektora. Hrubá mzda je očištěna o pohyblivé složky mzdy/platu, které nesouvisí se vzděláváním (jako jsou např. pravidelné a mimořádné odměny, příplatky za práci přesčas, příplatek za pobyt na rizikovém pracovišti, a další). V případě, že žadatel již v žádosti odůvodnil vzdělávání mimo pracovní dobu a nedostal zamítavé stanovisko, může požádat i o částku na úhradu příplatků za přesčasovou práci. Částku uvádějte na dvě desetinná místa. Zaokrouhluje matematicky, výsledná částka celkem je pak zaokrouhlena na celé Kč dolů.</t>
  </si>
  <si>
    <t>Celkové uznatelné náklady na hodinu lektora = náklady splňující podmínku maximálního limitu na hodinu stanoveného dohodou.</t>
  </si>
  <si>
    <t>Počet vyuč. hodin</t>
  </si>
  <si>
    <t>ANO</t>
  </si>
  <si>
    <t>NE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</si>
  <si>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</si>
  <si>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</si>
  <si>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</si>
  <si>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</si>
  <si>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</si>
  <si>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</si>
  <si>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Seznam zaměstnanců a potenciálních zaměstnanců navržených k účasti na vzdělávací aktivitě</t>
  </si>
  <si>
    <t>8) Uveďte částku mzdových nákladů za daného zaměstnance a příslušný měsíc, požadovanou v rámci dalších dohod týkající se projektu POVEZ II a to ve formátu: částka a číslo jiné dohody. Pokud se daný zaměstnanec neúčastní vzdělávacích aktivit souvisejících s jinými dohodami, pole nevyplňujte.</t>
  </si>
  <si>
    <t>Interní lektor 
(příjmení, jméno, titul):</t>
  </si>
  <si>
    <t>Skupina</t>
  </si>
  <si>
    <t>Od - do</t>
  </si>
  <si>
    <t>Projekt Podpora odborného vzdělávání zaměstnanců II, registrační číslo CZ.03.1.52/0.0/0.0/15_021/0000053 je spolufinancovaný z prostředků Evropského sociálního fondu prostřednictvím Operačního programu Zaměstnanost 
a z prostředků státního rozpočtu České republiky</t>
  </si>
  <si>
    <t>Podpora odborného vzdělávání zaměstnanců II CZ.03.1.52/0.0/0.0/15_021/0000053</t>
  </si>
  <si>
    <t>Projekt:</t>
  </si>
  <si>
    <t>Příspěvek na mzdové náklady na interního lektora v Kč</t>
  </si>
  <si>
    <t>Zaměstnavatel / OSVČ:</t>
  </si>
  <si>
    <t>Čas výuky od - do</t>
  </si>
  <si>
    <t>Přestávka na oběd od - do</t>
  </si>
  <si>
    <r>
      <t>Prac. úvazek</t>
    </r>
    <r>
      <rPr>
        <vertAlign val="superscript"/>
        <sz val="10"/>
        <rFont val="Arial"/>
        <family val="2"/>
        <charset val="238"/>
      </rPr>
      <t>1)</t>
    </r>
  </si>
  <si>
    <r>
      <t>Pracovní poměr od</t>
    </r>
    <r>
      <rPr>
        <vertAlign val="superscript"/>
        <sz val="10"/>
        <rFont val="Arial"/>
        <family val="2"/>
        <charset val="238"/>
      </rPr>
      <t>2)</t>
    </r>
  </si>
  <si>
    <r>
      <t>Věk 54+ (A/N)</t>
    </r>
    <r>
      <rPr>
        <vertAlign val="superscript"/>
        <sz val="10"/>
        <rFont val="Arial"/>
        <family val="2"/>
        <charset val="238"/>
      </rPr>
      <t>3)</t>
    </r>
  </si>
  <si>
    <t>V případě potenciálních zaměstnanců vyplňte plánované datum nástupu do pracovního poměru.</t>
  </si>
  <si>
    <r>
      <t>Hrubá hodinová mzda lektora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:</t>
    </r>
  </si>
  <si>
    <r>
      <t xml:space="preserve">skutečné mzdové náklady na hodinu lektora dle intenzity podpory </t>
    </r>
    <r>
      <rPr>
        <vertAlign val="superscript"/>
        <sz val="10"/>
        <rFont val="Arial"/>
        <family val="2"/>
        <charset val="238"/>
      </rPr>
      <t>2)</t>
    </r>
  </si>
  <si>
    <r>
      <t>celkové uznatelné náklady na hodinu lektora</t>
    </r>
    <r>
      <rPr>
        <vertAlign val="superscript"/>
        <sz val="10"/>
        <rFont val="Arial"/>
        <family val="2"/>
        <charset val="238"/>
      </rPr>
      <t>3)</t>
    </r>
  </si>
  <si>
    <r>
      <t xml:space="preserve">Počet vyučovačovacích hodin </t>
    </r>
    <r>
      <rPr>
        <vertAlign val="superscript"/>
        <sz val="10"/>
        <rFont val="Arial"/>
        <family val="2"/>
        <charset val="238"/>
      </rPr>
      <t>2)</t>
    </r>
  </si>
  <si>
    <r>
      <t xml:space="preserve">Výše příspěvku ÚP ČR </t>
    </r>
    <r>
      <rPr>
        <b/>
        <vertAlign val="superscript"/>
        <sz val="10"/>
        <rFont val="Arial"/>
        <family val="2"/>
        <charset val="238"/>
      </rPr>
      <t>3)</t>
    </r>
  </si>
  <si>
    <t>V případě, že je vzdělávací aktivita rozdělena do skupin pak je nutné přílohy k dohodě vypracovat zvlášť za každou skupinu. Každá skupina bude mít rovněž samostatně vedenu evidenci docházky a výuky a závěrečný protokol.</t>
  </si>
  <si>
    <t>za období</t>
  </si>
  <si>
    <t>Předpokládaný příspěvek ÚP</t>
  </si>
  <si>
    <t>skupina</t>
  </si>
  <si>
    <t>podpis zaměstnavatele / OSVČ</t>
  </si>
  <si>
    <t>podpis zaměstnavatele</t>
  </si>
  <si>
    <r>
      <rPr>
        <b/>
        <sz val="14"/>
        <rFont val="Arial"/>
        <family val="2"/>
        <charset val="238"/>
      </rPr>
      <t>Prohlášení zaměstnavatele</t>
    </r>
    <r>
      <rPr>
        <sz val="14"/>
        <rFont val="Arial"/>
        <family val="2"/>
        <charset val="238"/>
      </rPr>
      <t xml:space="preserve">: Prohlašuji, že výše uvedené údaje jsou pravdivé a že </t>
    </r>
    <r>
      <rPr>
        <b/>
        <sz val="14"/>
        <rFont val="Arial"/>
        <family val="2"/>
        <charset val="238"/>
      </rPr>
      <t>hrubá mzda</t>
    </r>
    <r>
      <rPr>
        <sz val="14"/>
        <rFont val="Arial"/>
        <family val="2"/>
        <charset val="238"/>
      </rPr>
      <t xml:space="preserve"> za uvedený měsíc a v uvedené výši </t>
    </r>
    <r>
      <rPr>
        <b/>
        <sz val="14"/>
        <rFont val="Arial"/>
        <family val="2"/>
        <charset val="238"/>
      </rPr>
      <t>byla</t>
    </r>
    <r>
      <rPr>
        <sz val="14"/>
        <rFont val="Arial"/>
        <family val="2"/>
        <charset val="238"/>
      </rPr>
      <t xml:space="preserve"> zaměstnancům zúčtována k výplatě a po zákonných srážkách </t>
    </r>
    <r>
      <rPr>
        <b/>
        <sz val="14"/>
        <rFont val="Arial"/>
        <family val="2"/>
        <charset val="238"/>
      </rPr>
      <t>vyplacena nejpozději v den doručení výkazu Úřadu práce ČR</t>
    </r>
    <r>
      <rPr>
        <sz val="14"/>
        <rFont val="Arial"/>
        <family val="2"/>
        <charset val="238"/>
      </rPr>
      <t xml:space="preserve">. Dále prohlašuji, že </t>
    </r>
    <r>
      <rPr>
        <b/>
        <sz val="14"/>
        <rFont val="Arial"/>
        <family val="2"/>
        <charset val="238"/>
      </rPr>
      <t>pojistné na sociální zabezpečení a příspěvek na státní politiku zaměstnanosti a pojistné na veřejné zdravotní pojištění</t>
    </r>
    <r>
      <rPr>
        <sz val="14"/>
        <rFont val="Arial"/>
        <family val="2"/>
        <charset val="238"/>
      </rPr>
      <t xml:space="preserve"> , které zaměstnavatel za sebe odvádí z vyměřovacího základu zaměstnance, za uvedený měsíc a v uvedené výši </t>
    </r>
    <r>
      <rPr>
        <b/>
        <sz val="14"/>
        <rFont val="Arial"/>
        <family val="2"/>
        <charset val="238"/>
      </rPr>
      <t>byly odvedeny nejpozději v den doručení výkazu Úřadu práce ČR.</t>
    </r>
  </si>
  <si>
    <r>
      <t xml:space="preserve">Uvádějte pouze mzdové náklady vynaložené </t>
    </r>
    <r>
      <rPr>
        <b/>
        <sz val="10"/>
        <rFont val="Arial"/>
        <family val="2"/>
        <charset val="238"/>
      </rPr>
      <t xml:space="preserve">za dobu účasti </t>
    </r>
    <r>
      <rPr>
        <sz val="10"/>
        <rFont val="Arial"/>
        <family val="2"/>
        <charset val="238"/>
      </rPr>
      <t>zaměstnanců</t>
    </r>
    <r>
      <rPr>
        <b/>
        <sz val="10"/>
        <rFont val="Arial"/>
        <family val="2"/>
        <charset val="238"/>
      </rPr>
      <t xml:space="preserve"> na vzdělávací aktivitě </t>
    </r>
    <r>
      <rPr>
        <vertAlign val="superscript"/>
        <sz val="10"/>
        <rFont val="Arial"/>
        <family val="2"/>
        <charset val="238"/>
      </rPr>
      <t>1)</t>
    </r>
  </si>
  <si>
    <r>
      <t xml:space="preserve">Hrubá mzda za hodinu </t>
    </r>
    <r>
      <rPr>
        <vertAlign val="superscript"/>
        <sz val="10"/>
        <rFont val="Arial"/>
        <family val="2"/>
        <charset val="238"/>
      </rPr>
      <t xml:space="preserve">2) </t>
    </r>
  </si>
  <si>
    <r>
      <t>příplatek celkem
 (byl -li schválen v žádosti)</t>
    </r>
    <r>
      <rPr>
        <vertAlign val="superscript"/>
        <sz val="10"/>
        <rFont val="Arial"/>
        <family val="2"/>
        <charset val="238"/>
      </rPr>
      <t xml:space="preserve"> 3)</t>
    </r>
  </si>
  <si>
    <r>
      <t>za dobu na vzdělávání</t>
    </r>
    <r>
      <rPr>
        <vertAlign val="superscript"/>
        <sz val="10"/>
        <rFont val="Arial"/>
        <family val="2"/>
        <charset val="238"/>
      </rPr>
      <t xml:space="preserve"> 4)</t>
    </r>
  </si>
  <si>
    <r>
      <t>Odvod pojistného</t>
    </r>
    <r>
      <rPr>
        <vertAlign val="superscript"/>
        <sz val="10"/>
        <rFont val="Arial"/>
        <family val="2"/>
        <charset val="238"/>
      </rPr>
      <t xml:space="preserve"> 5)</t>
    </r>
  </si>
  <si>
    <r>
      <t>Součet</t>
    </r>
    <r>
      <rPr>
        <vertAlign val="superscript"/>
        <sz val="10"/>
        <rFont val="Arial"/>
        <family val="2"/>
        <charset val="238"/>
      </rPr>
      <t xml:space="preserve"> 6)</t>
    </r>
  </si>
  <si>
    <r>
      <t xml:space="preserve">Úvazek </t>
    </r>
    <r>
      <rPr>
        <vertAlign val="superscript"/>
        <sz val="10"/>
        <rFont val="Arial"/>
        <family val="2"/>
        <charset val="238"/>
      </rPr>
      <t>7)</t>
    </r>
  </si>
  <si>
    <r>
      <t xml:space="preserve">Případné mzdové náklady z jiných dohod </t>
    </r>
    <r>
      <rPr>
        <vertAlign val="superscript"/>
        <sz val="10"/>
        <rFont val="Arial"/>
        <family val="2"/>
        <charset val="238"/>
      </rPr>
      <t>8)</t>
    </r>
  </si>
  <si>
    <t>Skutečné mzdové náklady na hodinu lektora dle intenzity podpory = (Hrubá hodinová mzda lektora + pojistné na sociální, zdravotní pojištění a příspěvek na státní politiku zaměstnanosti) krát intenzita podpory (%)</t>
  </si>
  <si>
    <t>Vyplní se výše úvazku, kdy 1 znamená úvazek v rozsahu stanovené týdenní pracovní doby podle § 79 zákona č. 262/2006 Sb., zákoníku práce, ve znění pozdějších předpisů. V případě kratší pracovní doby dle § 80 uveďte výši úvazku desetinným číslem. V případě potenciálního zaměstnance pole nevyplňujte.</t>
  </si>
  <si>
    <t>Harmonogram skupiny (dny, ve kterých se koná vzdělávací aktivita)*</t>
  </si>
  <si>
    <t>* Odchylky v harmonogramu jednotlivce uveďtě na zvláštní příloze, bude k nim přihlédnuto jako ke změně harmonogramu  dle čl. III.7 této dohody.</t>
  </si>
  <si>
    <t>1) V souladu s bodem III.5 dohody bude zaměstnavatel současně s tímto vyúčtováním dokládat evidenci docházky s uvedením počtu hodin za každého účastníka vzdělávací aktivity. Nárokované mzdové náklady musí odpovídat mzdovým nákladům vynaloženým za hodiny účasti zaměstnanců na vzdělávací aktivitě.</t>
  </si>
  <si>
    <t>2) Uveďte  hrubou mzdu zaměstnance za dobu účasti zaměstnance na vzdělávací aktivitě.  Uvedená mzda je očištěna o pohyblivé složky mzdy/platu, které nesouvisí se vzděláváním (jako např. pravidelné a mimořádné odměny, příplatky za práci přesčas, příplatek za pobyt na rizikovém pracovišti další). V případě, že žadatel již v žádosti odůvodnil vzdělávání mimo pracovní dobu a nedostal zamítavé stanovisko, může požádat i o částku na úhradu příplatků za přesčasovou práci. U potenciálních zaměstnanců nechte prázdné.</t>
  </si>
  <si>
    <t>3) Uveďte částku příplatku, kterou nárokujete za měsíc. Výpočet příplatku přiložte na zvláštní příloze vyúčtování. U potenciálních zaměstnanců nechte prázdné.</t>
  </si>
  <si>
    <t>Podpora v režimu</t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</si>
  <si>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</si>
  <si>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</si>
  <si>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</si>
  <si>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</si>
  <si>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</si>
  <si>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r>
      <rPr>
        <b/>
        <sz val="12"/>
        <rFont val="Arial"/>
        <family val="2"/>
        <charset val="238"/>
      </rPr>
      <t>Zaměstnavatel</t>
    </r>
    <r>
      <rPr>
        <sz val="12"/>
        <rFont val="Arial"/>
        <family val="2"/>
        <charset val="238"/>
      </rPr>
      <t xml:space="preserve"> je  povinen předem písemně informovat ÚP ČR o jakýchkoliv změnách ve výuce (termíny výuky, místo konání, zkrácení výuky, změna lektora). V případě změny interního lektora je rovněž nutné předložit doklady o jeho kvalifikaci.</t>
    </r>
  </si>
  <si>
    <t>Účastník se nově zapojil do procesu vzdělávání / odborné přípravy ANO/NE*)</t>
  </si>
  <si>
    <t>*)</t>
  </si>
  <si>
    <t>Zadejte ANO v případě, že účastník po ukončení vzdělávací aktivity se nově zapojil do procesu vzdělávání nebo jiné odborné přípravy mimo projekt POVEZ II.</t>
  </si>
  <si>
    <t>k datu podpisu dokumentu.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</si>
</sst>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\ 00"/>
    <numFmt numFmtId="165" formatCode="dd/mm/yy;@"/>
    <numFmt numFmtId="166" formatCode="#,##0.00\ &quot;Kč&quot;"/>
    <numFmt numFmtId="167" formatCode="0.0%"/>
    <numFmt numFmtId="168" formatCode="#,##0\ &quot;Kč&quot;"/>
    <numFmt numFmtId="169" formatCode="[$-405]mmmm\ yy;@"/>
  </numFmts>
  <fonts count="3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vertAlign val="superscript"/>
      <sz val="12"/>
      <name val="Arial"/>
      <family val="2"/>
      <charset val="238"/>
    </font>
    <font>
      <sz val="2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8"/>
      <name val="Arial"/>
      <family val="2"/>
      <charset val="238"/>
    </font>
    <font>
      <b/>
      <sz val="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558">
    <xf numFmtId="0" fontId="0" fillId="0" borderId="0" xfId="0"/>
    <xf numFmtId="9" fontId="0" fillId="0" borderId="0" xfId="0" applyNumberFormat="1"/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3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165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66" fontId="4" fillId="3" borderId="4" xfId="0" applyNumberFormat="1" applyFont="1" applyFill="1" applyBorder="1" applyAlignment="1" applyProtection="1">
      <alignment horizontal="center" vertical="center"/>
      <protection locked="0"/>
    </xf>
    <xf numFmtId="10" fontId="4" fillId="3" borderId="9" xfId="2" applyNumberFormat="1" applyFont="1" applyFill="1" applyBorder="1" applyAlignment="1" applyProtection="1">
      <alignment horizontal="center" vertical="center"/>
      <protection locked="0"/>
    </xf>
    <xf numFmtId="166" fontId="4" fillId="2" borderId="9" xfId="0" applyNumberFormat="1" applyFont="1" applyFill="1" applyBorder="1" applyAlignment="1" applyProtection="1">
      <alignment horizontal="center" vertical="center"/>
    </xf>
    <xf numFmtId="166" fontId="4" fillId="2" borderId="7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horizontal="right" vertical="center" indent="2"/>
    </xf>
    <xf numFmtId="0" fontId="6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11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wrapText="1"/>
    </xf>
    <xf numFmtId="0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3" borderId="0" xfId="0" applyNumberFormat="1" applyFont="1" applyFill="1" applyBorder="1" applyAlignment="1" applyProtection="1">
      <alignment horizontal="left" wrapText="1"/>
    </xf>
    <xf numFmtId="3" fontId="4" fillId="3" borderId="0" xfId="0" applyNumberFormat="1" applyFont="1" applyFill="1" applyBorder="1" applyAlignment="1" applyProtection="1">
      <alignment horizontal="left" wrapText="1"/>
    </xf>
    <xf numFmtId="0" fontId="25" fillId="3" borderId="3" xfId="0" applyNumberFormat="1" applyFont="1" applyFill="1" applyBorder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10" fillId="2" borderId="5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169" fontId="5" fillId="3" borderId="8" xfId="0" applyNumberFormat="1" applyFont="1" applyFill="1" applyBorder="1" applyAlignment="1" applyProtection="1">
      <alignment vertical="center" wrapText="1"/>
      <protection locked="0"/>
    </xf>
    <xf numFmtId="16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4" fontId="4" fillId="3" borderId="0" xfId="0" applyNumberFormat="1" applyFont="1" applyFill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16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4" fontId="4" fillId="2" borderId="2" xfId="0" applyNumberFormat="1" applyFont="1" applyFill="1" applyBorder="1" applyAlignment="1" applyProtection="1">
      <alignment wrapText="1"/>
    </xf>
    <xf numFmtId="2" fontId="4" fillId="2" borderId="2" xfId="0" applyNumberFormat="1" applyFont="1" applyFill="1" applyBorder="1" applyAlignment="1" applyProtection="1">
      <alignment wrapText="1"/>
    </xf>
    <xf numFmtId="4" fontId="4" fillId="2" borderId="17" xfId="0" applyNumberFormat="1" applyFont="1" applyFill="1" applyBorder="1" applyAlignment="1" applyProtection="1">
      <alignment horizontal="center" wrapText="1"/>
    </xf>
    <xf numFmtId="167" fontId="5" fillId="2" borderId="2" xfId="0" applyNumberFormat="1" applyFont="1" applyFill="1" applyBorder="1" applyAlignment="1" applyProtection="1">
      <alignment horizontal="center" wrapText="1"/>
    </xf>
    <xf numFmtId="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4" fontId="4" fillId="2" borderId="14" xfId="0" applyNumberFormat="1" applyFont="1" applyFill="1" applyBorder="1" applyAlignment="1" applyProtection="1">
      <alignment horizontal="center" wrapText="1"/>
    </xf>
    <xf numFmtId="4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wrapText="1"/>
    </xf>
    <xf numFmtId="4" fontId="4" fillId="2" borderId="17" xfId="0" applyNumberFormat="1" applyFont="1" applyFill="1" applyBorder="1" applyAlignment="1" applyProtection="1">
      <alignment wrapText="1"/>
    </xf>
    <xf numFmtId="2" fontId="4" fillId="2" borderId="17" xfId="0" applyNumberFormat="1" applyFont="1" applyFill="1" applyBorder="1" applyAlignment="1" applyProtection="1">
      <alignment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4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/>
    </xf>
    <xf numFmtId="0" fontId="12" fillId="3" borderId="0" xfId="0" applyFont="1" applyFill="1"/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/>
    <xf numFmtId="14" fontId="20" fillId="3" borderId="22" xfId="0" applyNumberFormat="1" applyFont="1" applyFill="1" applyBorder="1" applyAlignment="1" applyProtection="1">
      <alignment horizontal="left" vertical="center"/>
    </xf>
    <xf numFmtId="14" fontId="20" fillId="3" borderId="23" xfId="0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center" vertical="center"/>
    </xf>
    <xf numFmtId="4" fontId="5" fillId="2" borderId="14" xfId="0" applyNumberFormat="1" applyFont="1" applyFill="1" applyBorder="1" applyAlignment="1" applyProtection="1">
      <alignment horizontal="center" wrapText="1"/>
    </xf>
    <xf numFmtId="9" fontId="5" fillId="2" borderId="7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11" fillId="3" borderId="0" xfId="0" applyFont="1" applyFill="1"/>
    <xf numFmtId="0" fontId="26" fillId="3" borderId="0" xfId="0" applyFont="1" applyFill="1" applyAlignment="1" applyProtection="1">
      <alignment vertical="center"/>
    </xf>
    <xf numFmtId="20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20" fontId="11" fillId="3" borderId="24" xfId="0" applyNumberFormat="1" applyFont="1" applyFill="1" applyBorder="1" applyAlignment="1" applyProtection="1">
      <alignment horizontal="center" vertical="center" wrapText="1"/>
    </xf>
    <xf numFmtId="20" fontId="1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>
      <alignment vertical="center"/>
    </xf>
    <xf numFmtId="20" fontId="11" fillId="3" borderId="2" xfId="0" applyNumberFormat="1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vertical="center"/>
    </xf>
    <xf numFmtId="0" fontId="10" fillId="3" borderId="0" xfId="0" applyFont="1" applyFill="1" applyProtection="1"/>
    <xf numFmtId="0" fontId="4" fillId="3" borderId="2" xfId="0" applyNumberFormat="1" applyFont="1" applyFill="1" applyBorder="1" applyAlignment="1" applyProtection="1">
      <alignment horizontal="right" vertical="center" indent="4"/>
      <protection locked="0"/>
    </xf>
    <xf numFmtId="0" fontId="4" fillId="3" borderId="4" xfId="0" applyNumberFormat="1" applyFont="1" applyFill="1" applyBorder="1" applyAlignment="1" applyProtection="1">
      <alignment horizontal="right" vertical="center" indent="4"/>
      <protection locked="0"/>
    </xf>
    <xf numFmtId="165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left" vertical="center"/>
      <protection locked="0"/>
    </xf>
    <xf numFmtId="0" fontId="27" fillId="0" borderId="2" xfId="1" applyFont="1" applyFill="1" applyBorder="1" applyAlignment="1" applyProtection="1">
      <alignment horizontal="left" vertical="center"/>
      <protection locked="0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left" vertical="center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/>
    </xf>
    <xf numFmtId="0" fontId="4" fillId="2" borderId="39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left" vertical="center"/>
    </xf>
    <xf numFmtId="0" fontId="4" fillId="2" borderId="4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7" fontId="4" fillId="3" borderId="10" xfId="0" applyNumberFormat="1" applyFont="1" applyFill="1" applyBorder="1" applyAlignment="1" applyProtection="1">
      <alignment vertical="top" wrapText="1"/>
      <protection locked="0"/>
    </xf>
    <xf numFmtId="17" fontId="4" fillId="3" borderId="11" xfId="0" applyNumberFormat="1" applyFont="1" applyFill="1" applyBorder="1" applyAlignment="1" applyProtection="1">
      <alignment vertical="top" wrapText="1"/>
      <protection locked="0"/>
    </xf>
    <xf numFmtId="17" fontId="4" fillId="3" borderId="2" xfId="0" applyNumberFormat="1" applyFont="1" applyFill="1" applyBorder="1" applyAlignment="1" applyProtection="1">
      <alignment vertical="top" wrapText="1"/>
      <protection locked="0"/>
    </xf>
    <xf numFmtId="17" fontId="4" fillId="3" borderId="3" xfId="0" applyNumberFormat="1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top"/>
    </xf>
    <xf numFmtId="14" fontId="4" fillId="0" borderId="24" xfId="0" applyNumberFormat="1" applyFont="1" applyFill="1" applyBorder="1" applyAlignment="1" applyProtection="1">
      <alignment horizontal="left" vertical="center"/>
    </xf>
    <xf numFmtId="14" fontId="4" fillId="0" borderId="25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3" fontId="4" fillId="0" borderId="24" xfId="0" applyNumberFormat="1" applyFont="1" applyFill="1" applyBorder="1" applyAlignment="1" applyProtection="1">
      <alignment horizontal="left" vertical="center"/>
    </xf>
    <xf numFmtId="3" fontId="4" fillId="0" borderId="25" xfId="0" applyNumberFormat="1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3" borderId="45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4" fillId="2" borderId="14" xfId="0" applyFont="1" applyFill="1" applyBorder="1" applyAlignment="1" applyProtection="1">
      <alignment horizontal="center" vertical="top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49" xfId="0" applyFont="1" applyFill="1" applyBorder="1" applyAlignment="1" applyProtection="1">
      <alignment horizontal="center" wrapText="1"/>
    </xf>
    <xf numFmtId="0" fontId="4" fillId="3" borderId="22" xfId="0" applyFont="1" applyFill="1" applyBorder="1" applyAlignment="1" applyProtection="1">
      <alignment horizontal="left" vertical="center"/>
    </xf>
    <xf numFmtId="3" fontId="5" fillId="3" borderId="23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wrapText="1"/>
    </xf>
    <xf numFmtId="14" fontId="4" fillId="0" borderId="8" xfId="0" applyNumberFormat="1" applyFont="1" applyFill="1" applyBorder="1" applyAlignment="1" applyProtection="1">
      <alignment horizontal="left" vertical="center"/>
      <protection locked="0"/>
    </xf>
    <xf numFmtId="14" fontId="4" fillId="0" borderId="24" xfId="0" applyNumberFormat="1" applyFont="1" applyFill="1" applyBorder="1" applyAlignment="1" applyProtection="1">
      <alignment horizontal="left" vertical="center"/>
      <protection locked="0"/>
    </xf>
    <xf numFmtId="14" fontId="4" fillId="0" borderId="25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45" xfId="0" applyFont="1" applyFill="1" applyBorder="1" applyAlignment="1" applyProtection="1">
      <alignment horizontal="center" wrapText="1"/>
    </xf>
    <xf numFmtId="0" fontId="4" fillId="3" borderId="27" xfId="0" applyFont="1" applyFill="1" applyBorder="1" applyAlignment="1" applyProtection="1">
      <alignment horizontal="center" wrapText="1"/>
    </xf>
    <xf numFmtId="0" fontId="4" fillId="3" borderId="44" xfId="0" applyFont="1" applyFill="1" applyBorder="1" applyAlignment="1" applyProtection="1">
      <alignment horizontal="center" wrapText="1"/>
    </xf>
    <xf numFmtId="0" fontId="4" fillId="3" borderId="15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horizontal="center" wrapText="1"/>
    </xf>
    <xf numFmtId="0" fontId="4" fillId="3" borderId="47" xfId="0" applyFont="1" applyFill="1" applyBorder="1" applyAlignment="1" applyProtection="1">
      <alignment horizontal="center" wrapText="1"/>
    </xf>
    <xf numFmtId="0" fontId="4" fillId="3" borderId="34" xfId="0" applyFont="1" applyFill="1" applyBorder="1" applyAlignment="1" applyProtection="1">
      <alignment horizontal="center" wrapText="1"/>
    </xf>
    <xf numFmtId="0" fontId="4" fillId="3" borderId="35" xfId="0" applyFont="1" applyFill="1" applyBorder="1" applyAlignment="1" applyProtection="1">
      <alignment horizontal="center" wrapText="1"/>
    </xf>
    <xf numFmtId="0" fontId="4" fillId="3" borderId="48" xfId="0" applyFont="1" applyFill="1" applyBorder="1" applyAlignment="1" applyProtection="1">
      <alignment horizontal="center" wrapText="1"/>
    </xf>
    <xf numFmtId="3" fontId="4" fillId="0" borderId="8" xfId="0" applyNumberFormat="1" applyFont="1" applyFill="1" applyBorder="1" applyAlignment="1" applyProtection="1">
      <alignment horizontal="left" vertical="center"/>
      <protection locked="0"/>
    </xf>
    <xf numFmtId="3" fontId="4" fillId="0" borderId="24" xfId="0" applyNumberFormat="1" applyFont="1" applyFill="1" applyBorder="1" applyAlignment="1" applyProtection="1">
      <alignment horizontal="left" vertical="center"/>
      <protection locked="0"/>
    </xf>
    <xf numFmtId="3" fontId="4" fillId="0" borderId="25" xfId="0" applyNumberFormat="1" applyFont="1" applyFill="1" applyBorder="1" applyAlignment="1" applyProtection="1">
      <alignment horizontal="left" vertical="center"/>
      <protection locked="0"/>
    </xf>
    <xf numFmtId="14" fontId="25" fillId="0" borderId="8" xfId="0" applyNumberFormat="1" applyFont="1" applyFill="1" applyBorder="1" applyAlignment="1" applyProtection="1">
      <alignment horizontal="left" vertical="center"/>
      <protection locked="0"/>
    </xf>
    <xf numFmtId="14" fontId="25" fillId="0" borderId="24" xfId="0" applyNumberFormat="1" applyFont="1" applyFill="1" applyBorder="1" applyAlignment="1" applyProtection="1">
      <alignment horizontal="left" vertical="center"/>
      <protection locked="0"/>
    </xf>
    <xf numFmtId="14" fontId="25" fillId="0" borderId="25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6" xfId="0" applyNumberFormat="1" applyFont="1" applyFill="1" applyBorder="1" applyAlignment="1" applyProtection="1">
      <alignment horizontal="center" vertical="center"/>
    </xf>
    <xf numFmtId="166" fontId="4" fillId="2" borderId="4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25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46" xfId="0" applyNumberFormat="1" applyFont="1" applyFill="1" applyBorder="1" applyAlignment="1" applyProtection="1">
      <alignment horizontal="left" vertical="center"/>
    </xf>
    <xf numFmtId="0" fontId="5" fillId="2" borderId="48" xfId="0" applyNumberFormat="1" applyFont="1" applyFill="1" applyBorder="1" applyAlignment="1" applyProtection="1">
      <alignment horizontal="left" vertical="center"/>
    </xf>
    <xf numFmtId="0" fontId="4" fillId="2" borderId="38" xfId="0" applyNumberFormat="1" applyFont="1" applyFill="1" applyBorder="1" applyAlignment="1" applyProtection="1">
      <alignment horizontal="left" vertical="center" wrapText="1"/>
    </xf>
    <xf numFmtId="0" fontId="4" fillId="2" borderId="25" xfId="0" applyNumberFormat="1" applyFont="1" applyFill="1" applyBorder="1" applyAlignment="1" applyProtection="1">
      <alignment horizontal="left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3" borderId="33" xfId="0" applyNumberFormat="1" applyFont="1" applyFill="1" applyBorder="1" applyAlignment="1" applyProtection="1">
      <alignment horizontal="center"/>
      <protection locked="0"/>
    </xf>
    <xf numFmtId="0" fontId="4" fillId="3" borderId="22" xfId="0" applyNumberFormat="1" applyFont="1" applyFill="1" applyBorder="1" applyAlignment="1" applyProtection="1">
      <alignment horizontal="center"/>
      <protection locked="0"/>
    </xf>
    <xf numFmtId="0" fontId="4" fillId="3" borderId="54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 vertical="center" wrapText="1"/>
    </xf>
    <xf numFmtId="0" fontId="15" fillId="3" borderId="0" xfId="0" applyFont="1" applyFill="1" applyAlignment="1" applyProtection="1">
      <alignment horizontal="left" vertical="center"/>
    </xf>
    <xf numFmtId="0" fontId="4" fillId="2" borderId="39" xfId="0" applyFont="1" applyFill="1" applyBorder="1" applyAlignment="1" applyProtection="1">
      <alignment vertical="center" wrapText="1"/>
    </xf>
    <xf numFmtId="0" fontId="4" fillId="2" borderId="40" xfId="0" applyFont="1" applyFill="1" applyBorder="1" applyAlignment="1" applyProtection="1">
      <alignment wrapText="1"/>
    </xf>
    <xf numFmtId="0" fontId="4" fillId="2" borderId="38" xfId="0" applyFont="1" applyFill="1" applyBorder="1" applyAlignment="1" applyProtection="1">
      <alignment vertical="center" wrapText="1"/>
    </xf>
    <xf numFmtId="0" fontId="4" fillId="2" borderId="25" xfId="0" applyFont="1" applyFill="1" applyBorder="1" applyAlignment="1" applyProtection="1">
      <alignment wrapText="1"/>
    </xf>
    <xf numFmtId="0" fontId="4" fillId="2" borderId="55" xfId="0" applyFont="1" applyFill="1" applyBorder="1" applyAlignment="1" applyProtection="1">
      <alignment vertical="center" wrapText="1"/>
    </xf>
    <xf numFmtId="0" fontId="4" fillId="2" borderId="42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 wrapText="1"/>
    </xf>
    <xf numFmtId="0" fontId="13" fillId="3" borderId="0" xfId="0" applyFont="1" applyFill="1" applyAlignment="1" applyProtection="1">
      <alignment vertical="center"/>
    </xf>
    <xf numFmtId="0" fontId="4" fillId="3" borderId="51" xfId="0" applyNumberFormat="1" applyFont="1" applyFill="1" applyBorder="1" applyAlignment="1" applyProtection="1">
      <alignment horizontal="center"/>
      <protection locked="0"/>
    </xf>
    <xf numFmtId="0" fontId="4" fillId="3" borderId="23" xfId="0" applyNumberFormat="1" applyFont="1" applyFill="1" applyBorder="1" applyAlignment="1" applyProtection="1">
      <alignment horizontal="center"/>
      <protection locked="0"/>
    </xf>
    <xf numFmtId="0" fontId="4" fillId="3" borderId="52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top" wrapText="1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top" wrapText="1"/>
      <protection locked="0"/>
    </xf>
    <xf numFmtId="0" fontId="4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3" borderId="2" xfId="0" applyNumberFormat="1" applyFont="1" applyFill="1" applyBorder="1" applyAlignment="1" applyProtection="1">
      <alignment horizontal="left" vertical="top" wrapText="1"/>
      <protection locked="0"/>
    </xf>
    <xf numFmtId="0" fontId="4" fillId="3" borderId="3" xfId="0" applyNumberFormat="1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/>
    </xf>
    <xf numFmtId="0" fontId="4" fillId="3" borderId="18" xfId="0" applyNumberFormat="1" applyFont="1" applyFill="1" applyBorder="1" applyAlignment="1" applyProtection="1">
      <alignment horizontal="left" vertical="top" wrapText="1"/>
      <protection locked="0"/>
    </xf>
    <xf numFmtId="0" fontId="4" fillId="3" borderId="50" xfId="0" applyNumberFormat="1" applyFont="1" applyFill="1" applyBorder="1" applyAlignment="1" applyProtection="1">
      <alignment horizontal="left" vertical="top" wrapText="1"/>
      <protection locked="0"/>
    </xf>
    <xf numFmtId="0" fontId="4" fillId="0" borderId="24" xfId="0" applyNumberFormat="1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top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left" vertical="top"/>
    </xf>
    <xf numFmtId="0" fontId="25" fillId="0" borderId="24" xfId="0" applyNumberFormat="1" applyFont="1" applyFill="1" applyBorder="1" applyAlignment="1" applyProtection="1">
      <alignment horizontal="left" vertical="center"/>
    </xf>
    <xf numFmtId="0" fontId="25" fillId="0" borderId="25" xfId="0" applyNumberFormat="1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41" xfId="0" applyFont="1" applyFill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center" vertical="center"/>
    </xf>
    <xf numFmtId="14" fontId="10" fillId="3" borderId="6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22" fillId="3" borderId="53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wrapText="1"/>
    </xf>
    <xf numFmtId="0" fontId="11" fillId="2" borderId="11" xfId="0" applyFont="1" applyFill="1" applyBorder="1" applyAlignment="1" applyProtection="1">
      <alignment horizontal="center" textRotation="90" wrapText="1"/>
    </xf>
    <xf numFmtId="0" fontId="11" fillId="2" borderId="3" xfId="0" applyFont="1" applyFill="1" applyBorder="1" applyAlignment="1" applyProtection="1">
      <alignment horizontal="center" textRotation="90" wrapText="1"/>
    </xf>
    <xf numFmtId="0" fontId="11" fillId="2" borderId="7" xfId="0" applyFont="1" applyFill="1" applyBorder="1" applyAlignment="1" applyProtection="1">
      <alignment horizontal="center" textRotation="90" wrapText="1"/>
    </xf>
    <xf numFmtId="0" fontId="11" fillId="3" borderId="27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center" textRotation="90" wrapText="1"/>
    </xf>
    <xf numFmtId="0" fontId="11" fillId="2" borderId="25" xfId="0" applyFont="1" applyFill="1" applyBorder="1" applyAlignment="1" applyProtection="1">
      <alignment horizontal="center" textRotation="90" wrapText="1"/>
    </xf>
    <xf numFmtId="0" fontId="11" fillId="2" borderId="2" xfId="0" applyFont="1" applyFill="1" applyBorder="1" applyAlignment="1" applyProtection="1">
      <alignment horizontal="center" textRotation="90" wrapText="1"/>
    </xf>
    <xf numFmtId="0" fontId="11" fillId="2" borderId="4" xfId="0" applyFont="1" applyFill="1" applyBorder="1" applyAlignment="1" applyProtection="1">
      <alignment horizontal="center" textRotation="90" wrapText="1"/>
    </xf>
    <xf numFmtId="0" fontId="18" fillId="0" borderId="0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/>
    </xf>
    <xf numFmtId="0" fontId="12" fillId="3" borderId="32" xfId="0" applyFont="1" applyFill="1" applyBorder="1" applyAlignment="1" applyProtection="1">
      <alignment horizontal="center"/>
    </xf>
    <xf numFmtId="0" fontId="12" fillId="3" borderId="33" xfId="0" applyFont="1" applyFill="1" applyBorder="1" applyAlignment="1" applyProtection="1">
      <alignment horizontal="center"/>
    </xf>
    <xf numFmtId="0" fontId="19" fillId="3" borderId="23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0" fontId="20" fillId="3" borderId="23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20" fillId="3" borderId="23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20" fillId="3" borderId="2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41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41" xfId="0" applyFont="1" applyFill="1" applyBorder="1" applyAlignment="1" applyProtection="1">
      <alignment horizontal="left" vertical="center" wrapText="1"/>
    </xf>
    <xf numFmtId="0" fontId="4" fillId="2" borderId="42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 applyProtection="1">
      <alignment horizontal="center" vertical="center" wrapText="1"/>
    </xf>
    <xf numFmtId="14" fontId="4" fillId="2" borderId="8" xfId="0" applyNumberFormat="1" applyFont="1" applyFill="1" applyBorder="1" applyAlignment="1" applyProtection="1">
      <alignment horizontal="left" vertical="center"/>
    </xf>
    <xf numFmtId="14" fontId="4" fillId="2" borderId="24" xfId="0" applyNumberFormat="1" applyFont="1" applyFill="1" applyBorder="1" applyAlignment="1" applyProtection="1">
      <alignment horizontal="left" vertical="center"/>
    </xf>
    <xf numFmtId="14" fontId="4" fillId="2" borderId="25" xfId="0" applyNumberFormat="1" applyFont="1" applyFill="1" applyBorder="1" applyAlignment="1" applyProtection="1">
      <alignment horizontal="left" vertical="center"/>
    </xf>
    <xf numFmtId="3" fontId="4" fillId="2" borderId="8" xfId="0" applyNumberFormat="1" applyFont="1" applyFill="1" applyBorder="1" applyAlignment="1" applyProtection="1">
      <alignment horizontal="left" vertical="center"/>
    </xf>
    <xf numFmtId="3" fontId="4" fillId="2" borderId="24" xfId="0" applyNumberFormat="1" applyFont="1" applyFill="1" applyBorder="1" applyAlignment="1" applyProtection="1">
      <alignment horizontal="left" vertical="center"/>
    </xf>
    <xf numFmtId="3" fontId="4" fillId="2" borderId="25" xfId="0" applyNumberFormat="1" applyFont="1" applyFill="1" applyBorder="1" applyAlignment="1" applyProtection="1">
      <alignment horizontal="left" vertical="center"/>
    </xf>
    <xf numFmtId="14" fontId="25" fillId="2" borderId="8" xfId="0" applyNumberFormat="1" applyFont="1" applyFill="1" applyBorder="1" applyAlignment="1" applyProtection="1">
      <alignment horizontal="left" vertical="center"/>
    </xf>
    <xf numFmtId="14" fontId="25" fillId="2" borderId="24" xfId="0" applyNumberFormat="1" applyFont="1" applyFill="1" applyBorder="1" applyAlignment="1" applyProtection="1">
      <alignment horizontal="left" vertical="center"/>
    </xf>
    <xf numFmtId="14" fontId="25" fillId="2" borderId="25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center" wrapText="1"/>
    </xf>
    <xf numFmtId="165" fontId="4" fillId="2" borderId="10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</xf>
    <xf numFmtId="2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0" xfId="0" applyNumberFormat="1" applyFont="1" applyFill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" xfId="0" applyNumberFormat="1" applyFont="1" applyFill="1" applyBorder="1" applyAlignment="1" applyProtection="1">
      <alignment vertical="center"/>
    </xf>
    <xf numFmtId="4" fontId="5" fillId="2" borderId="21" xfId="0" applyNumberFormat="1" applyFont="1" applyFill="1" applyBorder="1" applyAlignment="1" applyProtection="1">
      <alignment vertical="center"/>
    </xf>
    <xf numFmtId="3" fontId="4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41" xfId="0" applyFont="1" applyFill="1" applyBorder="1" applyAlignment="1" applyProtection="1">
      <alignment horizontal="left" vertical="center" wrapText="1"/>
    </xf>
    <xf numFmtId="0" fontId="5" fillId="2" borderId="42" xfId="0" applyFont="1" applyFill="1" applyBorder="1" applyAlignment="1" applyProtection="1">
      <alignment horizontal="left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28" fillId="2" borderId="5" xfId="0" applyFont="1" applyFill="1" applyBorder="1" applyAlignment="1" applyProtection="1">
      <alignment horizontal="left" vertical="center"/>
    </xf>
    <xf numFmtId="0" fontId="28" fillId="2" borderId="10" xfId="0" applyFont="1" applyFill="1" applyBorder="1" applyAlignment="1" applyProtection="1">
      <alignment horizontal="left" vertical="center"/>
    </xf>
    <xf numFmtId="0" fontId="28" fillId="2" borderId="1" xfId="0" applyFont="1" applyFill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center" vertical="center"/>
    </xf>
    <xf numFmtId="14" fontId="28" fillId="3" borderId="2" xfId="0" applyNumberFormat="1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 applyProtection="1">
      <alignment horizontal="left" vertical="top"/>
    </xf>
    <xf numFmtId="0" fontId="28" fillId="2" borderId="4" xfId="0" applyFont="1" applyFill="1" applyBorder="1" applyAlignment="1" applyProtection="1">
      <alignment horizontal="left" vertical="top"/>
    </xf>
    <xf numFmtId="0" fontId="28" fillId="3" borderId="4" xfId="0" applyFont="1" applyFill="1" applyBorder="1" applyAlignment="1" applyProtection="1">
      <alignment vertical="top" wrapText="1"/>
      <protection locked="0"/>
    </xf>
    <xf numFmtId="0" fontId="28" fillId="3" borderId="7" xfId="0" applyFont="1" applyFill="1" applyBorder="1" applyAlignment="1" applyProtection="1">
      <alignment vertical="top" wrapText="1"/>
      <protection locked="0"/>
    </xf>
    <xf numFmtId="0" fontId="28" fillId="2" borderId="10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0" fontId="16" fillId="2" borderId="24" xfId="0" applyFont="1" applyFill="1" applyBorder="1" applyAlignment="1" applyProtection="1">
      <alignment horizontal="left" vertical="center" wrapText="1"/>
    </xf>
    <xf numFmtId="0" fontId="16" fillId="2" borderId="37" xfId="0" applyFont="1" applyFill="1" applyBorder="1" applyAlignment="1" applyProtection="1">
      <alignment horizontal="left" vertical="center" wrapText="1"/>
    </xf>
    <xf numFmtId="0" fontId="16" fillId="2" borderId="37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right" vertical="center" wrapText="1"/>
    </xf>
    <xf numFmtId="0" fontId="29" fillId="2" borderId="10" xfId="0" applyFont="1" applyFill="1" applyBorder="1" applyAlignment="1" applyProtection="1">
      <alignment horizontal="right" vertical="center" wrapText="1"/>
    </xf>
    <xf numFmtId="0" fontId="18" fillId="2" borderId="1" xfId="0" applyFont="1" applyFill="1" applyBorder="1" applyAlignment="1" applyProtection="1">
      <alignment horizontal="right" vertical="center"/>
    </xf>
    <xf numFmtId="0" fontId="18" fillId="2" borderId="2" xfId="0" applyFont="1" applyFill="1" applyBorder="1" applyAlignment="1" applyProtection="1">
      <alignment horizontal="right" vertical="center"/>
    </xf>
    <xf numFmtId="0" fontId="18" fillId="2" borderId="8" xfId="0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 applyProtection="1">
      <alignment horizontal="right" vertical="center" wrapText="1"/>
    </xf>
    <xf numFmtId="0" fontId="18" fillId="2" borderId="2" xfId="0" applyFont="1" applyFill="1" applyBorder="1" applyAlignment="1" applyProtection="1">
      <alignment horizontal="right" vertical="center" wrapText="1"/>
    </xf>
    <xf numFmtId="0" fontId="18" fillId="2" borderId="8" xfId="0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right" vertical="top" wrapText="1"/>
    </xf>
    <xf numFmtId="0" fontId="29" fillId="2" borderId="2" xfId="0" applyFont="1" applyFill="1" applyBorder="1" applyAlignment="1" applyProtection="1">
      <alignment horizontal="right" vertical="top" wrapText="1"/>
    </xf>
    <xf numFmtId="0" fontId="29" fillId="2" borderId="6" xfId="0" applyFont="1" applyFill="1" applyBorder="1" applyAlignment="1" applyProtection="1">
      <alignment horizontal="right" vertical="center"/>
    </xf>
    <xf numFmtId="0" fontId="29" fillId="2" borderId="4" xfId="0" applyFont="1" applyFill="1" applyBorder="1" applyAlignment="1" applyProtection="1">
      <alignment horizontal="right"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4" fillId="3" borderId="0" xfId="0" applyFont="1" applyFill="1" applyAlignment="1">
      <alignment vertical="top"/>
    </xf>
    <xf numFmtId="0" fontId="17" fillId="3" borderId="27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vertical="center"/>
    </xf>
    <xf numFmtId="0" fontId="4" fillId="3" borderId="27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vertical="center" wrapText="1"/>
    </xf>
    <xf numFmtId="9" fontId="4" fillId="2" borderId="2" xfId="2" applyNumberFormat="1" applyFont="1" applyFill="1" applyBorder="1" applyAlignment="1" applyProtection="1">
      <alignment horizontal="center" vertical="center"/>
    </xf>
    <xf numFmtId="9" fontId="4" fillId="2" borderId="4" xfId="2" applyNumberFormat="1" applyFont="1" applyFill="1" applyBorder="1" applyAlignment="1" applyProtection="1">
      <alignment horizontal="center" vertical="center"/>
    </xf>
    <xf numFmtId="14" fontId="4" fillId="2" borderId="37" xfId="0" applyNumberFormat="1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40" xfId="0" applyFont="1" applyFill="1" applyBorder="1" applyAlignment="1" applyProtection="1">
      <alignment horizontal="left" vertical="center"/>
    </xf>
    <xf numFmtId="0" fontId="5" fillId="2" borderId="44" xfId="0" applyFont="1" applyFill="1" applyBorder="1" applyAlignment="1" applyProtection="1">
      <alignment horizontal="left" vertical="center" wrapText="1"/>
    </xf>
    <xf numFmtId="14" fontId="4" fillId="2" borderId="24" xfId="0" applyNumberFormat="1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left" vertical="top"/>
    </xf>
    <xf numFmtId="0" fontId="4" fillId="2" borderId="64" xfId="0" applyFont="1" applyFill="1" applyBorder="1" applyAlignment="1" applyProtection="1">
      <alignment horizontal="left" vertical="top"/>
    </xf>
    <xf numFmtId="0" fontId="4" fillId="0" borderId="65" xfId="0" applyFont="1" applyFill="1" applyBorder="1" applyAlignment="1" applyProtection="1">
      <alignment horizontal="left" vertical="top" wrapText="1"/>
      <protection locked="0"/>
    </xf>
    <xf numFmtId="0" fontId="4" fillId="0" borderId="64" xfId="0" applyFont="1" applyFill="1" applyBorder="1" applyAlignment="1" applyProtection="1">
      <alignment horizontal="left" vertical="top" wrapText="1"/>
      <protection locked="0"/>
    </xf>
    <xf numFmtId="0" fontId="4" fillId="0" borderId="66" xfId="0" applyFont="1" applyFill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vertical="center"/>
    </xf>
    <xf numFmtId="0" fontId="4" fillId="2" borderId="53" xfId="0" applyFont="1" applyFill="1" applyBorder="1" applyAlignment="1" applyProtection="1">
      <alignment vertical="center"/>
    </xf>
    <xf numFmtId="0" fontId="4" fillId="2" borderId="66" xfId="0" applyFont="1" applyFill="1" applyBorder="1" applyAlignment="1" applyProtection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 indent="2"/>
    </xf>
    <xf numFmtId="4" fontId="4" fillId="2" borderId="7" xfId="0" applyNumberFormat="1" applyFont="1" applyFill="1" applyBorder="1" applyAlignment="1" applyProtection="1">
      <alignment horizontal="right" vertical="center" wrapText="1" indent="2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160020</xdr:colOff>
      <xdr:row>3</xdr:row>
      <xdr:rowOff>121920</xdr:rowOff>
    </xdr:to>
    <xdr:pic>
      <xdr:nvPicPr>
        <xdr:cNvPr id="104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85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365760</xdr:colOff>
      <xdr:row>0</xdr:row>
      <xdr:rowOff>624840</xdr:rowOff>
    </xdr:to>
    <xdr:pic>
      <xdr:nvPicPr>
        <xdr:cNvPr id="3089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</xdr:colOff>
      <xdr:row>0</xdr:row>
      <xdr:rowOff>624840</xdr:rowOff>
    </xdr:to>
    <xdr:pic>
      <xdr:nvPicPr>
        <xdr:cNvPr id="10259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515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1920240</xdr:colOff>
      <xdr:row>0</xdr:row>
      <xdr:rowOff>624840</xdr:rowOff>
    </xdr:to>
    <xdr:pic>
      <xdr:nvPicPr>
        <xdr:cNvPr id="5158" name="Obráze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95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617220</xdr:colOff>
      <xdr:row>0</xdr:row>
      <xdr:rowOff>624840</xdr:rowOff>
    </xdr:to>
    <xdr:pic>
      <xdr:nvPicPr>
        <xdr:cNvPr id="1230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</xdr:colOff>
      <xdr:row>1</xdr:row>
      <xdr:rowOff>388620</xdr:rowOff>
    </xdr:to>
    <xdr:pic>
      <xdr:nvPicPr>
        <xdr:cNvPr id="720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2</xdr:col>
      <xdr:colOff>1173480</xdr:colOff>
      <xdr:row>0</xdr:row>
      <xdr:rowOff>579120</xdr:rowOff>
    </xdr:to>
    <xdr:pic>
      <xdr:nvPicPr>
        <xdr:cNvPr id="8212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28956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281940</xdr:colOff>
      <xdr:row>0</xdr:row>
      <xdr:rowOff>624840</xdr:rowOff>
    </xdr:to>
    <xdr:pic>
      <xdr:nvPicPr>
        <xdr:cNvPr id="15376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C6" sqref="C6"/>
    </sheetView>
  </sheetViews>
  <sheetFormatPr defaultRowHeight="14.4" x14ac:dyDescent="0.3"/>
  <cols>
    <col min="1" max="1" width="14.109375" bestFit="1" customWidth="1"/>
    <col min="3" max="3" width="5.44140625" bestFit="1" customWidth="1"/>
  </cols>
  <sheetData>
    <row r="2" spans="1:3" x14ac:dyDescent="0.3">
      <c r="A2" t="s">
        <v>139</v>
      </c>
      <c r="B2" t="s">
        <v>146</v>
      </c>
      <c r="C2" s="1">
        <v>0.5</v>
      </c>
    </row>
    <row r="3" spans="1:3" x14ac:dyDescent="0.3">
      <c r="A3" t="s">
        <v>87</v>
      </c>
      <c r="B3" t="s">
        <v>147</v>
      </c>
      <c r="C3" s="1">
        <v>0.6</v>
      </c>
    </row>
    <row r="4" spans="1:3" x14ac:dyDescent="0.3">
      <c r="C4" s="1">
        <v>0.7</v>
      </c>
    </row>
    <row r="5" spans="1:3" x14ac:dyDescent="0.3">
      <c r="C5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showGridLines="0" tabSelected="1" zoomScaleNormal="100" workbookViewId="0">
      <pane ySplit="10" topLeftCell="A38" activePane="bottomLeft" state="frozen"/>
      <selection pane="bottomLeft" activeCell="C5" sqref="C5:M5"/>
    </sheetView>
  </sheetViews>
  <sheetFormatPr defaultColWidth="4.44140625" defaultRowHeight="13.2" x14ac:dyDescent="0.3"/>
  <cols>
    <col min="1" max="1" width="3.88671875" style="5" customWidth="1"/>
    <col min="2" max="2" width="15.33203125" style="5" customWidth="1"/>
    <col min="3" max="3" width="14" style="5" customWidth="1"/>
    <col min="4" max="4" width="5.88671875" style="5" customWidth="1"/>
    <col min="5" max="5" width="10.44140625" style="5" customWidth="1"/>
    <col min="6" max="6" width="16" style="5" customWidth="1"/>
    <col min="7" max="7" width="11.44140625" style="5" customWidth="1"/>
    <col min="8" max="8" width="5.6640625" style="5" customWidth="1"/>
    <col min="9" max="9" width="14.5546875" style="5" customWidth="1"/>
    <col min="10" max="10" width="6.109375" style="5" customWidth="1"/>
    <col min="11" max="11" width="5.88671875" style="5" customWidth="1"/>
    <col min="12" max="12" width="6.33203125" style="16" customWidth="1"/>
    <col min="13" max="13" width="13.109375" style="5" customWidth="1"/>
    <col min="14" max="14" width="8.33203125" style="17" customWidth="1"/>
    <col min="15" max="15" width="20" style="5" customWidth="1"/>
    <col min="16" max="16" width="13.109375" style="5" customWidth="1"/>
    <col min="17" max="17" width="8.33203125" style="5" hidden="1" customWidth="1"/>
    <col min="18" max="18" width="8.33203125" style="5" customWidth="1"/>
    <col min="19" max="19" width="15.88671875" style="5" customWidth="1"/>
    <col min="20" max="20" width="11" style="5" customWidth="1"/>
    <col min="21" max="21" width="4.109375" style="5" customWidth="1"/>
    <col min="22" max="22" width="10" style="5" customWidth="1"/>
    <col min="23" max="23" width="7.44140625" style="5" customWidth="1"/>
    <col min="24" max="16384" width="4.44140625" style="5"/>
  </cols>
  <sheetData>
    <row r="1" spans="1:18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/>
      <c r="O1" s="2"/>
      <c r="P1" s="2"/>
      <c r="Q1" s="2"/>
      <c r="R1" s="2"/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4"/>
      <c r="O2" s="2"/>
      <c r="P2" s="2"/>
      <c r="Q2" s="2"/>
      <c r="R2" s="2"/>
    </row>
    <row r="3" spans="1:18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4"/>
      <c r="O3" s="2"/>
      <c r="P3" s="2"/>
      <c r="Q3" s="2"/>
      <c r="R3" s="2"/>
    </row>
    <row r="4" spans="1:18" ht="31.95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4"/>
      <c r="O4" s="2"/>
      <c r="P4" s="2"/>
      <c r="Q4" s="2"/>
      <c r="R4" s="2"/>
    </row>
    <row r="5" spans="1:18" ht="25.2" customHeight="1" x14ac:dyDescent="0.3">
      <c r="A5" s="184" t="s">
        <v>2</v>
      </c>
      <c r="B5" s="185"/>
      <c r="C5" s="171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 t="s">
        <v>11</v>
      </c>
      <c r="O5" s="174"/>
      <c r="P5" s="174"/>
      <c r="Q5" s="174"/>
      <c r="R5" s="175"/>
    </row>
    <row r="6" spans="1:18" ht="25.2" customHeight="1" x14ac:dyDescent="0.3">
      <c r="A6" s="181" t="s">
        <v>154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3"/>
      <c r="N6" s="176"/>
      <c r="O6" s="177"/>
      <c r="P6" s="177"/>
      <c r="Q6" s="177"/>
      <c r="R6" s="178"/>
    </row>
    <row r="7" spans="1:18" ht="25.2" customHeight="1" x14ac:dyDescent="0.3">
      <c r="A7" s="186" t="s">
        <v>23</v>
      </c>
      <c r="B7" s="187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88" t="s">
        <v>8</v>
      </c>
      <c r="O7" s="189"/>
      <c r="P7" s="179"/>
      <c r="Q7" s="179"/>
      <c r="R7" s="180"/>
    </row>
    <row r="8" spans="1:18" ht="25.2" customHeight="1" thickBot="1" x14ac:dyDescent="0.35">
      <c r="A8" s="199" t="s">
        <v>21</v>
      </c>
      <c r="B8" s="200"/>
      <c r="C8" s="428"/>
      <c r="D8" s="429"/>
      <c r="E8" s="429"/>
      <c r="F8" s="429"/>
      <c r="G8" s="429"/>
      <c r="H8" s="429"/>
      <c r="I8" s="429"/>
      <c r="J8" s="429"/>
      <c r="K8" s="429"/>
      <c r="L8" s="429"/>
      <c r="M8" s="430"/>
      <c r="N8" s="195" t="s">
        <v>157</v>
      </c>
      <c r="O8" s="196"/>
      <c r="P8" s="197"/>
      <c r="Q8" s="197"/>
      <c r="R8" s="198"/>
    </row>
    <row r="9" spans="1:18" ht="25.2" customHeight="1" x14ac:dyDescent="0.3">
      <c r="A9" s="168" t="s">
        <v>0</v>
      </c>
      <c r="B9" s="159" t="s">
        <v>118</v>
      </c>
      <c r="C9" s="159"/>
      <c r="D9" s="159"/>
      <c r="E9" s="159"/>
      <c r="F9" s="159" t="s">
        <v>119</v>
      </c>
      <c r="G9" s="159"/>
      <c r="H9" s="159"/>
      <c r="I9" s="159"/>
      <c r="J9" s="159"/>
      <c r="K9" s="159"/>
      <c r="L9" s="159"/>
      <c r="M9" s="159" t="s">
        <v>120</v>
      </c>
      <c r="N9" s="159"/>
      <c r="O9" s="159"/>
      <c r="P9" s="159"/>
      <c r="Q9" s="159"/>
      <c r="R9" s="160"/>
    </row>
    <row r="10" spans="1:18" ht="28.8" x14ac:dyDescent="0.3">
      <c r="A10" s="169"/>
      <c r="B10" s="153" t="s">
        <v>6</v>
      </c>
      <c r="C10" s="153" t="s">
        <v>7</v>
      </c>
      <c r="D10" s="153" t="s">
        <v>35</v>
      </c>
      <c r="E10" s="153" t="s">
        <v>10</v>
      </c>
      <c r="F10" s="153" t="s">
        <v>12</v>
      </c>
      <c r="G10" s="153" t="s">
        <v>13</v>
      </c>
      <c r="H10" s="153" t="s">
        <v>14</v>
      </c>
      <c r="I10" s="153" t="s">
        <v>15</v>
      </c>
      <c r="J10" s="153" t="s">
        <v>16</v>
      </c>
      <c r="K10" s="153" t="s">
        <v>17</v>
      </c>
      <c r="L10" s="66" t="s">
        <v>18</v>
      </c>
      <c r="M10" s="153" t="s">
        <v>37</v>
      </c>
      <c r="N10" s="8" t="s">
        <v>166</v>
      </c>
      <c r="O10" s="153" t="s">
        <v>36</v>
      </c>
      <c r="P10" s="153" t="s">
        <v>167</v>
      </c>
      <c r="Q10" s="153" t="s">
        <v>125</v>
      </c>
      <c r="R10" s="7" t="s">
        <v>168</v>
      </c>
    </row>
    <row r="11" spans="1:18" ht="25.2" customHeight="1" x14ac:dyDescent="0.3">
      <c r="A11" s="6">
        <v>1</v>
      </c>
      <c r="B11" s="9"/>
      <c r="C11" s="9"/>
      <c r="D11" s="10"/>
      <c r="E11" s="10"/>
      <c r="F11" s="9"/>
      <c r="G11" s="9"/>
      <c r="H11" s="9"/>
      <c r="I11" s="9"/>
      <c r="J11" s="9"/>
      <c r="K11" s="9"/>
      <c r="L11" s="67"/>
      <c r="M11" s="10"/>
      <c r="N11" s="11"/>
      <c r="O11" s="10"/>
      <c r="P11" s="10"/>
      <c r="Q11" s="12" t="str">
        <f>IF(E11="","",DAYS360(E11,$C$33)/360)</f>
        <v/>
      </c>
      <c r="R11" s="436" t="str">
        <f>IF(C11="","",IF($C$33="","",IF(Q11&gt;54,"ANO","NE")))</f>
        <v/>
      </c>
    </row>
    <row r="12" spans="1:18" ht="25.2" customHeight="1" x14ac:dyDescent="0.3">
      <c r="A12" s="6">
        <v>2</v>
      </c>
      <c r="B12" s="9"/>
      <c r="C12" s="9"/>
      <c r="D12" s="10"/>
      <c r="E12" s="10"/>
      <c r="F12" s="9"/>
      <c r="G12" s="9"/>
      <c r="H12" s="9"/>
      <c r="I12" s="9"/>
      <c r="J12" s="9"/>
      <c r="K12" s="9"/>
      <c r="L12" s="67"/>
      <c r="M12" s="10"/>
      <c r="N12" s="11"/>
      <c r="O12" s="10"/>
      <c r="P12" s="10"/>
      <c r="Q12" s="12" t="str">
        <f t="shared" ref="Q12:Q30" si="0">IF(E12="","",DAYS360(E12,$C$33)/360)</f>
        <v/>
      </c>
      <c r="R12" s="436" t="str">
        <f t="shared" ref="R12:R30" si="1">IF(C12="","",IF($C$33="","",IF(Q12&gt;54,"ANO","NE")))</f>
        <v/>
      </c>
    </row>
    <row r="13" spans="1:18" ht="25.2" customHeight="1" x14ac:dyDescent="0.3">
      <c r="A13" s="6">
        <v>3</v>
      </c>
      <c r="B13" s="9"/>
      <c r="C13" s="9"/>
      <c r="D13" s="10"/>
      <c r="E13" s="10"/>
      <c r="F13" s="9"/>
      <c r="G13" s="9"/>
      <c r="H13" s="9"/>
      <c r="I13" s="9"/>
      <c r="J13" s="9"/>
      <c r="K13" s="9"/>
      <c r="L13" s="67"/>
      <c r="M13" s="10"/>
      <c r="N13" s="11"/>
      <c r="O13" s="10"/>
      <c r="P13" s="10"/>
      <c r="Q13" s="12" t="str">
        <f t="shared" si="0"/>
        <v/>
      </c>
      <c r="R13" s="436" t="str">
        <f t="shared" si="1"/>
        <v/>
      </c>
    </row>
    <row r="14" spans="1:18" ht="25.2" customHeight="1" x14ac:dyDescent="0.3">
      <c r="A14" s="6">
        <v>4</v>
      </c>
      <c r="B14" s="9"/>
      <c r="C14" s="9"/>
      <c r="D14" s="10"/>
      <c r="E14" s="10"/>
      <c r="F14" s="9"/>
      <c r="G14" s="9"/>
      <c r="H14" s="9"/>
      <c r="I14" s="9"/>
      <c r="J14" s="9"/>
      <c r="K14" s="9"/>
      <c r="L14" s="67"/>
      <c r="M14" s="10"/>
      <c r="N14" s="11"/>
      <c r="O14" s="10"/>
      <c r="P14" s="10"/>
      <c r="Q14" s="12" t="str">
        <f t="shared" si="0"/>
        <v/>
      </c>
      <c r="R14" s="436" t="str">
        <f t="shared" si="1"/>
        <v/>
      </c>
    </row>
    <row r="15" spans="1:18" ht="25.2" customHeight="1" x14ac:dyDescent="0.3">
      <c r="A15" s="6">
        <v>5</v>
      </c>
      <c r="B15" s="9"/>
      <c r="C15" s="9"/>
      <c r="D15" s="10"/>
      <c r="E15" s="10"/>
      <c r="F15" s="9"/>
      <c r="G15" s="9"/>
      <c r="H15" s="9"/>
      <c r="I15" s="9"/>
      <c r="J15" s="9"/>
      <c r="K15" s="9"/>
      <c r="L15" s="67"/>
      <c r="M15" s="10"/>
      <c r="N15" s="11"/>
      <c r="O15" s="10"/>
      <c r="P15" s="10"/>
      <c r="Q15" s="12" t="str">
        <f t="shared" si="0"/>
        <v/>
      </c>
      <c r="R15" s="436" t="str">
        <f t="shared" si="1"/>
        <v/>
      </c>
    </row>
    <row r="16" spans="1:18" ht="25.2" customHeight="1" x14ac:dyDescent="0.3">
      <c r="A16" s="6">
        <v>6</v>
      </c>
      <c r="B16" s="9"/>
      <c r="C16" s="9"/>
      <c r="D16" s="10"/>
      <c r="E16" s="10"/>
      <c r="F16" s="9"/>
      <c r="G16" s="9"/>
      <c r="H16" s="9"/>
      <c r="I16" s="9"/>
      <c r="J16" s="9"/>
      <c r="K16" s="9"/>
      <c r="L16" s="67"/>
      <c r="M16" s="10"/>
      <c r="N16" s="11"/>
      <c r="O16" s="10"/>
      <c r="P16" s="10"/>
      <c r="Q16" s="12" t="str">
        <f t="shared" si="0"/>
        <v/>
      </c>
      <c r="R16" s="436" t="str">
        <f t="shared" si="1"/>
        <v/>
      </c>
    </row>
    <row r="17" spans="1:18" ht="25.2" customHeight="1" x14ac:dyDescent="0.3">
      <c r="A17" s="6">
        <v>7</v>
      </c>
      <c r="B17" s="9"/>
      <c r="C17" s="9"/>
      <c r="D17" s="10"/>
      <c r="E17" s="10"/>
      <c r="F17" s="9"/>
      <c r="G17" s="9"/>
      <c r="H17" s="9"/>
      <c r="I17" s="9"/>
      <c r="J17" s="9"/>
      <c r="K17" s="9"/>
      <c r="L17" s="67"/>
      <c r="M17" s="10"/>
      <c r="N17" s="11"/>
      <c r="O17" s="10"/>
      <c r="P17" s="10"/>
      <c r="Q17" s="12" t="str">
        <f t="shared" si="0"/>
        <v/>
      </c>
      <c r="R17" s="436" t="str">
        <f t="shared" si="1"/>
        <v/>
      </c>
    </row>
    <row r="18" spans="1:18" ht="25.2" customHeight="1" x14ac:dyDescent="0.3">
      <c r="A18" s="6">
        <v>8</v>
      </c>
      <c r="B18" s="9"/>
      <c r="C18" s="9"/>
      <c r="D18" s="10"/>
      <c r="E18" s="10"/>
      <c r="F18" s="9"/>
      <c r="G18" s="9"/>
      <c r="H18" s="9"/>
      <c r="I18" s="9"/>
      <c r="J18" s="9"/>
      <c r="K18" s="9"/>
      <c r="L18" s="67"/>
      <c r="M18" s="10"/>
      <c r="N18" s="11"/>
      <c r="O18" s="10"/>
      <c r="P18" s="10"/>
      <c r="Q18" s="12" t="str">
        <f t="shared" si="0"/>
        <v/>
      </c>
      <c r="R18" s="436" t="str">
        <f t="shared" si="1"/>
        <v/>
      </c>
    </row>
    <row r="19" spans="1:18" ht="25.2" customHeight="1" x14ac:dyDescent="0.3">
      <c r="A19" s="6">
        <v>9</v>
      </c>
      <c r="B19" s="9"/>
      <c r="C19" s="9"/>
      <c r="D19" s="10"/>
      <c r="E19" s="10"/>
      <c r="F19" s="9"/>
      <c r="G19" s="9"/>
      <c r="H19" s="9"/>
      <c r="I19" s="9"/>
      <c r="J19" s="9"/>
      <c r="K19" s="9"/>
      <c r="L19" s="67"/>
      <c r="M19" s="10"/>
      <c r="N19" s="11"/>
      <c r="O19" s="10"/>
      <c r="P19" s="10"/>
      <c r="Q19" s="12" t="str">
        <f t="shared" si="0"/>
        <v/>
      </c>
      <c r="R19" s="436" t="str">
        <f t="shared" si="1"/>
        <v/>
      </c>
    </row>
    <row r="20" spans="1:18" ht="25.2" customHeight="1" x14ac:dyDescent="0.3">
      <c r="A20" s="6">
        <v>10</v>
      </c>
      <c r="B20" s="9"/>
      <c r="C20" s="9"/>
      <c r="D20" s="10"/>
      <c r="E20" s="10"/>
      <c r="F20" s="9"/>
      <c r="G20" s="9"/>
      <c r="H20" s="9"/>
      <c r="I20" s="9"/>
      <c r="J20" s="9"/>
      <c r="K20" s="9"/>
      <c r="L20" s="67"/>
      <c r="M20" s="10"/>
      <c r="N20" s="11"/>
      <c r="O20" s="10"/>
      <c r="P20" s="10"/>
      <c r="Q20" s="12" t="str">
        <f t="shared" si="0"/>
        <v/>
      </c>
      <c r="R20" s="436" t="str">
        <f t="shared" si="1"/>
        <v/>
      </c>
    </row>
    <row r="21" spans="1:18" ht="25.2" customHeight="1" x14ac:dyDescent="0.3">
      <c r="A21" s="6">
        <v>11</v>
      </c>
      <c r="B21" s="9"/>
      <c r="C21" s="9"/>
      <c r="D21" s="10"/>
      <c r="E21" s="10"/>
      <c r="F21" s="9"/>
      <c r="G21" s="9"/>
      <c r="H21" s="9"/>
      <c r="I21" s="9"/>
      <c r="J21" s="9"/>
      <c r="K21" s="9"/>
      <c r="L21" s="67"/>
      <c r="M21" s="10"/>
      <c r="N21" s="11"/>
      <c r="O21" s="10"/>
      <c r="P21" s="10"/>
      <c r="Q21" s="12" t="str">
        <f t="shared" si="0"/>
        <v/>
      </c>
      <c r="R21" s="436" t="str">
        <f t="shared" si="1"/>
        <v/>
      </c>
    </row>
    <row r="22" spans="1:18" ht="25.2" customHeight="1" x14ac:dyDescent="0.3">
      <c r="A22" s="6">
        <v>12</v>
      </c>
      <c r="B22" s="9"/>
      <c r="C22" s="9"/>
      <c r="D22" s="10"/>
      <c r="E22" s="10"/>
      <c r="F22" s="9"/>
      <c r="G22" s="9"/>
      <c r="H22" s="9"/>
      <c r="I22" s="9"/>
      <c r="J22" s="9"/>
      <c r="K22" s="9"/>
      <c r="L22" s="67"/>
      <c r="M22" s="10"/>
      <c r="N22" s="11"/>
      <c r="O22" s="10"/>
      <c r="P22" s="10"/>
      <c r="Q22" s="12" t="str">
        <f t="shared" si="0"/>
        <v/>
      </c>
      <c r="R22" s="436" t="str">
        <f t="shared" si="1"/>
        <v/>
      </c>
    </row>
    <row r="23" spans="1:18" ht="25.2" customHeight="1" x14ac:dyDescent="0.3">
      <c r="A23" s="6">
        <v>13</v>
      </c>
      <c r="B23" s="9"/>
      <c r="C23" s="9"/>
      <c r="D23" s="10"/>
      <c r="E23" s="10"/>
      <c r="F23" s="9"/>
      <c r="G23" s="9"/>
      <c r="H23" s="9"/>
      <c r="I23" s="9"/>
      <c r="J23" s="9"/>
      <c r="K23" s="9"/>
      <c r="L23" s="67"/>
      <c r="M23" s="10"/>
      <c r="N23" s="11"/>
      <c r="O23" s="10"/>
      <c r="P23" s="10"/>
      <c r="Q23" s="12" t="str">
        <f t="shared" si="0"/>
        <v/>
      </c>
      <c r="R23" s="436" t="str">
        <f t="shared" si="1"/>
        <v/>
      </c>
    </row>
    <row r="24" spans="1:18" ht="25.2" customHeight="1" x14ac:dyDescent="0.3">
      <c r="A24" s="6">
        <v>14</v>
      </c>
      <c r="B24" s="9"/>
      <c r="C24" s="9"/>
      <c r="D24" s="10"/>
      <c r="E24" s="10"/>
      <c r="F24" s="9"/>
      <c r="G24" s="9"/>
      <c r="H24" s="9"/>
      <c r="I24" s="9"/>
      <c r="J24" s="9"/>
      <c r="K24" s="9"/>
      <c r="L24" s="67"/>
      <c r="M24" s="10"/>
      <c r="N24" s="11"/>
      <c r="O24" s="10"/>
      <c r="P24" s="10"/>
      <c r="Q24" s="12" t="str">
        <f t="shared" si="0"/>
        <v/>
      </c>
      <c r="R24" s="436" t="str">
        <f t="shared" si="1"/>
        <v/>
      </c>
    </row>
    <row r="25" spans="1:18" ht="25.2" customHeight="1" x14ac:dyDescent="0.3">
      <c r="A25" s="6">
        <v>15</v>
      </c>
      <c r="B25" s="9"/>
      <c r="C25" s="9"/>
      <c r="D25" s="10"/>
      <c r="E25" s="10"/>
      <c r="F25" s="9"/>
      <c r="G25" s="9"/>
      <c r="H25" s="9"/>
      <c r="I25" s="9"/>
      <c r="J25" s="9"/>
      <c r="K25" s="9"/>
      <c r="L25" s="67"/>
      <c r="M25" s="10"/>
      <c r="N25" s="11"/>
      <c r="O25" s="10"/>
      <c r="P25" s="10"/>
      <c r="Q25" s="12" t="str">
        <f t="shared" si="0"/>
        <v/>
      </c>
      <c r="R25" s="436" t="str">
        <f t="shared" si="1"/>
        <v/>
      </c>
    </row>
    <row r="26" spans="1:18" ht="25.2" customHeight="1" x14ac:dyDescent="0.3">
      <c r="A26" s="6">
        <v>16</v>
      </c>
      <c r="B26" s="9"/>
      <c r="C26" s="9"/>
      <c r="D26" s="10"/>
      <c r="E26" s="10"/>
      <c r="F26" s="9"/>
      <c r="G26" s="9"/>
      <c r="H26" s="9"/>
      <c r="I26" s="9"/>
      <c r="J26" s="9"/>
      <c r="K26" s="9"/>
      <c r="L26" s="67"/>
      <c r="M26" s="10"/>
      <c r="N26" s="11"/>
      <c r="O26" s="10"/>
      <c r="P26" s="10"/>
      <c r="Q26" s="12" t="str">
        <f t="shared" si="0"/>
        <v/>
      </c>
      <c r="R26" s="436" t="str">
        <f t="shared" si="1"/>
        <v/>
      </c>
    </row>
    <row r="27" spans="1:18" ht="25.2" customHeight="1" x14ac:dyDescent="0.3">
      <c r="A27" s="6">
        <v>17</v>
      </c>
      <c r="B27" s="9"/>
      <c r="C27" s="9"/>
      <c r="D27" s="10"/>
      <c r="E27" s="10"/>
      <c r="F27" s="9"/>
      <c r="G27" s="9"/>
      <c r="H27" s="9"/>
      <c r="I27" s="9"/>
      <c r="J27" s="9"/>
      <c r="K27" s="9"/>
      <c r="L27" s="67"/>
      <c r="M27" s="10"/>
      <c r="N27" s="11"/>
      <c r="O27" s="10"/>
      <c r="P27" s="10"/>
      <c r="Q27" s="12" t="str">
        <f t="shared" si="0"/>
        <v/>
      </c>
      <c r="R27" s="436" t="str">
        <f t="shared" si="1"/>
        <v/>
      </c>
    </row>
    <row r="28" spans="1:18" ht="25.2" customHeight="1" x14ac:dyDescent="0.3">
      <c r="A28" s="6">
        <v>18</v>
      </c>
      <c r="B28" s="9"/>
      <c r="C28" s="9"/>
      <c r="D28" s="10"/>
      <c r="E28" s="10"/>
      <c r="F28" s="9"/>
      <c r="G28" s="9"/>
      <c r="H28" s="9"/>
      <c r="I28" s="9"/>
      <c r="J28" s="9"/>
      <c r="K28" s="9"/>
      <c r="L28" s="67"/>
      <c r="M28" s="10"/>
      <c r="N28" s="11"/>
      <c r="O28" s="10"/>
      <c r="P28" s="10"/>
      <c r="Q28" s="12" t="str">
        <f t="shared" si="0"/>
        <v/>
      </c>
      <c r="R28" s="436" t="str">
        <f t="shared" si="1"/>
        <v/>
      </c>
    </row>
    <row r="29" spans="1:18" ht="25.2" customHeight="1" x14ac:dyDescent="0.3">
      <c r="A29" s="6">
        <v>19</v>
      </c>
      <c r="B29" s="9"/>
      <c r="C29" s="9"/>
      <c r="D29" s="10"/>
      <c r="E29" s="10"/>
      <c r="F29" s="9"/>
      <c r="G29" s="9"/>
      <c r="H29" s="9"/>
      <c r="I29" s="9"/>
      <c r="J29" s="9"/>
      <c r="K29" s="9"/>
      <c r="L29" s="67"/>
      <c r="M29" s="10"/>
      <c r="N29" s="11"/>
      <c r="O29" s="10"/>
      <c r="P29" s="10"/>
      <c r="Q29" s="12" t="str">
        <f t="shared" si="0"/>
        <v/>
      </c>
      <c r="R29" s="436" t="str">
        <f t="shared" si="1"/>
        <v/>
      </c>
    </row>
    <row r="30" spans="1:18" ht="25.2" customHeight="1" thickBot="1" x14ac:dyDescent="0.35">
      <c r="A30" s="23">
        <v>20</v>
      </c>
      <c r="B30" s="13"/>
      <c r="C30" s="13"/>
      <c r="D30" s="13"/>
      <c r="E30" s="14"/>
      <c r="F30" s="13"/>
      <c r="G30" s="13"/>
      <c r="H30" s="13"/>
      <c r="I30" s="13"/>
      <c r="J30" s="13"/>
      <c r="K30" s="13"/>
      <c r="L30" s="68"/>
      <c r="M30" s="13"/>
      <c r="N30" s="69"/>
      <c r="O30" s="14"/>
      <c r="P30" s="14"/>
      <c r="Q30" s="65" t="str">
        <f t="shared" si="0"/>
        <v/>
      </c>
      <c r="R30" s="555" t="str">
        <f t="shared" si="1"/>
        <v/>
      </c>
    </row>
    <row r="31" spans="1:18" x14ac:dyDescent="0.3">
      <c r="A31" s="194" t="s">
        <v>1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</row>
    <row r="32" spans="1:18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2"/>
      <c r="N32" s="4"/>
      <c r="O32" s="2"/>
      <c r="P32" s="2"/>
      <c r="Q32" s="2"/>
      <c r="R32" s="2"/>
    </row>
    <row r="33" spans="1:18" ht="25.2" customHeight="1" x14ac:dyDescent="0.3">
      <c r="A33" s="162" t="s">
        <v>3</v>
      </c>
      <c r="B33" s="162"/>
      <c r="C33" s="192"/>
      <c r="D33" s="192"/>
      <c r="E33" s="192"/>
      <c r="F33" s="193" t="s">
        <v>20</v>
      </c>
      <c r="G33" s="193"/>
      <c r="H33" s="193"/>
      <c r="I33" s="193"/>
      <c r="J33" s="193"/>
      <c r="K33" s="193"/>
      <c r="L33" s="193"/>
      <c r="M33" s="193"/>
      <c r="N33" s="193"/>
      <c r="O33" s="161" t="s">
        <v>19</v>
      </c>
      <c r="P33" s="161"/>
      <c r="Q33" s="161"/>
      <c r="R33" s="161"/>
    </row>
    <row r="34" spans="1:18" ht="25.2" customHeight="1" x14ac:dyDescent="0.3">
      <c r="A34" s="162" t="s">
        <v>4</v>
      </c>
      <c r="B34" s="162"/>
      <c r="C34" s="163"/>
      <c r="D34" s="163"/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1"/>
      <c r="P34" s="161"/>
      <c r="Q34" s="161"/>
      <c r="R34" s="161"/>
    </row>
    <row r="35" spans="1:18" ht="25.2" customHeight="1" x14ac:dyDescent="0.3">
      <c r="A35" s="162" t="s">
        <v>9</v>
      </c>
      <c r="B35" s="162"/>
      <c r="C35" s="165"/>
      <c r="D35" s="165"/>
      <c r="E35" s="165"/>
      <c r="F35" s="164"/>
      <c r="G35" s="164"/>
      <c r="H35" s="164"/>
      <c r="I35" s="164"/>
      <c r="J35" s="164"/>
      <c r="K35" s="164"/>
      <c r="L35" s="164"/>
      <c r="M35" s="164"/>
      <c r="N35" s="164"/>
      <c r="O35" s="161"/>
      <c r="P35" s="161"/>
      <c r="Q35" s="161"/>
      <c r="R35" s="161"/>
    </row>
    <row r="36" spans="1:18" ht="25.2" customHeight="1" x14ac:dyDescent="0.3">
      <c r="A36" s="162" t="s">
        <v>5</v>
      </c>
      <c r="B36" s="162"/>
      <c r="C36" s="166"/>
      <c r="D36" s="167"/>
      <c r="E36" s="167"/>
      <c r="F36" s="164"/>
      <c r="G36" s="164"/>
      <c r="H36" s="164"/>
      <c r="I36" s="164"/>
      <c r="J36" s="164"/>
      <c r="K36" s="164"/>
      <c r="L36" s="164"/>
      <c r="M36" s="164"/>
      <c r="N36" s="164"/>
      <c r="O36" s="161"/>
      <c r="P36" s="161"/>
      <c r="Q36" s="161"/>
      <c r="R36" s="161"/>
    </row>
    <row r="37" spans="1:18" s="2" customFormat="1" x14ac:dyDescent="0.3">
      <c r="L37" s="3"/>
      <c r="N37" s="4"/>
    </row>
    <row r="38" spans="1:18" s="2" customFormat="1" ht="28.2" customHeight="1" x14ac:dyDescent="0.3">
      <c r="A38" s="15" t="s">
        <v>121</v>
      </c>
      <c r="B38" s="158" t="s">
        <v>191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</row>
    <row r="39" spans="1:18" s="2" customFormat="1" ht="15.6" x14ac:dyDescent="0.3">
      <c r="A39" s="15" t="s">
        <v>122</v>
      </c>
      <c r="B39" s="170" t="s">
        <v>169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1:18" s="2" customFormat="1" ht="15.6" x14ac:dyDescent="0.3">
      <c r="A40" s="15" t="s">
        <v>123</v>
      </c>
      <c r="B40" s="170" t="s">
        <v>207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</row>
    <row r="41" spans="1:18" s="2" customFormat="1" ht="27.6" customHeight="1" x14ac:dyDescent="0.3">
      <c r="A41" s="15" t="s">
        <v>124</v>
      </c>
      <c r="B41" s="158" t="s">
        <v>175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</row>
    <row r="42" spans="1:18" s="2" customFormat="1" x14ac:dyDescent="0.3">
      <c r="L42" s="3"/>
      <c r="N42" s="4"/>
    </row>
    <row r="43" spans="1:18" s="2" customFormat="1" x14ac:dyDescent="0.3">
      <c r="L43" s="3"/>
      <c r="N43" s="4"/>
    </row>
    <row r="44" spans="1:18" s="2" customFormat="1" x14ac:dyDescent="0.3">
      <c r="L44" s="3"/>
      <c r="N44" s="4"/>
    </row>
    <row r="45" spans="1:18" s="2" customFormat="1" x14ac:dyDescent="0.3">
      <c r="L45" s="3"/>
      <c r="N45" s="4"/>
    </row>
    <row r="46" spans="1:18" s="2" customFormat="1" x14ac:dyDescent="0.3">
      <c r="L46" s="3"/>
      <c r="N46" s="4"/>
    </row>
    <row r="47" spans="1:18" s="2" customFormat="1" x14ac:dyDescent="0.3">
      <c r="L47" s="3"/>
      <c r="N47" s="4"/>
    </row>
    <row r="48" spans="1:18" s="2" customFormat="1" x14ac:dyDescent="0.3">
      <c r="L48" s="3"/>
      <c r="N48" s="4"/>
    </row>
    <row r="49" spans="12:14" s="2" customFormat="1" x14ac:dyDescent="0.3">
      <c r="L49" s="3"/>
      <c r="N49" s="4"/>
    </row>
    <row r="50" spans="12:14" s="2" customFormat="1" x14ac:dyDescent="0.3">
      <c r="L50" s="3"/>
      <c r="N50" s="4"/>
    </row>
    <row r="51" spans="12:14" s="2" customFormat="1" x14ac:dyDescent="0.3">
      <c r="L51" s="3"/>
      <c r="N51" s="4"/>
    </row>
    <row r="52" spans="12:14" s="2" customFormat="1" x14ac:dyDescent="0.3">
      <c r="L52" s="3"/>
      <c r="N52" s="4"/>
    </row>
    <row r="53" spans="12:14" s="2" customFormat="1" x14ac:dyDescent="0.3">
      <c r="L53" s="3"/>
      <c r="N53" s="4"/>
    </row>
    <row r="54" spans="12:14" s="2" customFormat="1" x14ac:dyDescent="0.3">
      <c r="L54" s="3"/>
      <c r="N54" s="4"/>
    </row>
    <row r="55" spans="12:14" s="2" customFormat="1" x14ac:dyDescent="0.3">
      <c r="L55" s="3"/>
      <c r="N55" s="4"/>
    </row>
    <row r="56" spans="12:14" s="2" customFormat="1" x14ac:dyDescent="0.3">
      <c r="L56" s="3"/>
      <c r="N56" s="4"/>
    </row>
    <row r="57" spans="12:14" s="2" customFormat="1" x14ac:dyDescent="0.3">
      <c r="L57" s="3"/>
      <c r="N57" s="4"/>
    </row>
    <row r="58" spans="12:14" s="2" customFormat="1" x14ac:dyDescent="0.3">
      <c r="L58" s="3"/>
      <c r="N58" s="4"/>
    </row>
    <row r="59" spans="12:14" s="2" customFormat="1" x14ac:dyDescent="0.3">
      <c r="L59" s="3"/>
      <c r="N59" s="4"/>
    </row>
    <row r="60" spans="12:14" s="2" customFormat="1" x14ac:dyDescent="0.3">
      <c r="L60" s="3"/>
      <c r="N60" s="4"/>
    </row>
    <row r="61" spans="12:14" s="2" customFormat="1" x14ac:dyDescent="0.3">
      <c r="L61" s="3"/>
      <c r="N61" s="4"/>
    </row>
    <row r="62" spans="12:14" s="2" customFormat="1" x14ac:dyDescent="0.3">
      <c r="L62" s="3"/>
      <c r="N62" s="4"/>
    </row>
    <row r="63" spans="12:14" s="2" customFormat="1" x14ac:dyDescent="0.3">
      <c r="L63" s="3"/>
      <c r="N63" s="4"/>
    </row>
    <row r="64" spans="12:14" s="2" customFormat="1" x14ac:dyDescent="0.3">
      <c r="L64" s="3"/>
      <c r="N64" s="4"/>
    </row>
    <row r="65" spans="12:14" s="2" customFormat="1" x14ac:dyDescent="0.3">
      <c r="L65" s="3"/>
      <c r="N65" s="4"/>
    </row>
    <row r="66" spans="12:14" s="2" customFormat="1" x14ac:dyDescent="0.3">
      <c r="L66" s="3"/>
      <c r="N66" s="4"/>
    </row>
    <row r="67" spans="12:14" s="2" customFormat="1" x14ac:dyDescent="0.3">
      <c r="L67" s="3"/>
      <c r="N67" s="4"/>
    </row>
    <row r="68" spans="12:14" s="2" customFormat="1" x14ac:dyDescent="0.3">
      <c r="L68" s="3"/>
      <c r="N68" s="4"/>
    </row>
    <row r="69" spans="12:14" s="2" customFormat="1" x14ac:dyDescent="0.3">
      <c r="L69" s="3"/>
      <c r="N69" s="4"/>
    </row>
    <row r="70" spans="12:14" s="2" customFormat="1" x14ac:dyDescent="0.3">
      <c r="L70" s="3"/>
      <c r="N70" s="4"/>
    </row>
    <row r="71" spans="12:14" s="2" customFormat="1" x14ac:dyDescent="0.3">
      <c r="L71" s="3"/>
      <c r="N71" s="4"/>
    </row>
    <row r="72" spans="12:14" s="2" customFormat="1" x14ac:dyDescent="0.3">
      <c r="L72" s="3"/>
      <c r="N72" s="4"/>
    </row>
    <row r="73" spans="12:14" s="2" customFormat="1" x14ac:dyDescent="0.3">
      <c r="L73" s="3"/>
      <c r="N73" s="4"/>
    </row>
    <row r="74" spans="12:14" s="2" customFormat="1" x14ac:dyDescent="0.3">
      <c r="L74" s="3"/>
      <c r="N74" s="4"/>
    </row>
    <row r="75" spans="12:14" s="2" customFormat="1" x14ac:dyDescent="0.3">
      <c r="L75" s="3"/>
      <c r="N75" s="4"/>
    </row>
    <row r="76" spans="12:14" s="2" customFormat="1" x14ac:dyDescent="0.3">
      <c r="L76" s="3"/>
      <c r="N76" s="4"/>
    </row>
    <row r="77" spans="12:14" s="2" customFormat="1" x14ac:dyDescent="0.3">
      <c r="L77" s="3"/>
      <c r="N77" s="4"/>
    </row>
    <row r="78" spans="12:14" s="2" customFormat="1" x14ac:dyDescent="0.3">
      <c r="L78" s="3"/>
      <c r="N78" s="4"/>
    </row>
    <row r="79" spans="12:14" s="2" customFormat="1" x14ac:dyDescent="0.3">
      <c r="L79" s="3"/>
      <c r="N79" s="4"/>
    </row>
    <row r="80" spans="12:14" s="2" customFormat="1" x14ac:dyDescent="0.3">
      <c r="L80" s="3"/>
      <c r="N80" s="4"/>
    </row>
    <row r="81" spans="12:14" s="2" customFormat="1" x14ac:dyDescent="0.3">
      <c r="L81" s="3"/>
      <c r="N81" s="4"/>
    </row>
    <row r="82" spans="12:14" s="2" customFormat="1" x14ac:dyDescent="0.3">
      <c r="L82" s="3"/>
      <c r="N82" s="4"/>
    </row>
    <row r="83" spans="12:14" s="2" customFormat="1" x14ac:dyDescent="0.3">
      <c r="L83" s="3"/>
      <c r="N83" s="4"/>
    </row>
    <row r="84" spans="12:14" s="2" customFormat="1" x14ac:dyDescent="0.3">
      <c r="L84" s="3"/>
      <c r="N84" s="4"/>
    </row>
    <row r="85" spans="12:14" s="2" customFormat="1" x14ac:dyDescent="0.3">
      <c r="L85" s="3"/>
      <c r="N85" s="4"/>
    </row>
    <row r="86" spans="12:14" s="2" customFormat="1" x14ac:dyDescent="0.3">
      <c r="L86" s="3"/>
      <c r="N86" s="4"/>
    </row>
    <row r="87" spans="12:14" s="2" customFormat="1" x14ac:dyDescent="0.3">
      <c r="L87" s="3"/>
      <c r="N87" s="4"/>
    </row>
    <row r="88" spans="12:14" s="2" customFormat="1" x14ac:dyDescent="0.3">
      <c r="L88" s="3"/>
      <c r="N88" s="4"/>
    </row>
    <row r="89" spans="12:14" s="2" customFormat="1" x14ac:dyDescent="0.3">
      <c r="L89" s="3"/>
      <c r="N89" s="4"/>
    </row>
    <row r="90" spans="12:14" s="2" customFormat="1" x14ac:dyDescent="0.3">
      <c r="L90" s="3"/>
      <c r="N90" s="4"/>
    </row>
    <row r="91" spans="12:14" s="2" customFormat="1" x14ac:dyDescent="0.3">
      <c r="L91" s="3"/>
      <c r="N91" s="4"/>
    </row>
    <row r="92" spans="12:14" s="2" customFormat="1" x14ac:dyDescent="0.3">
      <c r="L92" s="3"/>
      <c r="N92" s="4"/>
    </row>
    <row r="93" spans="12:14" s="2" customFormat="1" x14ac:dyDescent="0.3">
      <c r="L93" s="3"/>
      <c r="N93" s="4"/>
    </row>
    <row r="94" spans="12:14" s="2" customFormat="1" x14ac:dyDescent="0.3">
      <c r="L94" s="3"/>
      <c r="N94" s="4"/>
    </row>
    <row r="95" spans="12:14" s="2" customFormat="1" x14ac:dyDescent="0.3">
      <c r="L95" s="3"/>
      <c r="N95" s="4"/>
    </row>
    <row r="96" spans="12:14" s="2" customFormat="1" x14ac:dyDescent="0.3">
      <c r="L96" s="3"/>
      <c r="N96" s="4"/>
    </row>
    <row r="97" spans="12:14" s="2" customFormat="1" x14ac:dyDescent="0.3">
      <c r="L97" s="3"/>
      <c r="N97" s="4"/>
    </row>
    <row r="98" spans="12:14" s="2" customFormat="1" x14ac:dyDescent="0.3">
      <c r="L98" s="3"/>
      <c r="N98" s="4"/>
    </row>
    <row r="99" spans="12:14" s="2" customFormat="1" x14ac:dyDescent="0.3">
      <c r="L99" s="3"/>
      <c r="N99" s="4"/>
    </row>
    <row r="100" spans="12:14" s="2" customFormat="1" x14ac:dyDescent="0.3">
      <c r="L100" s="3"/>
      <c r="N100" s="4"/>
    </row>
    <row r="101" spans="12:14" s="2" customFormat="1" x14ac:dyDescent="0.3">
      <c r="L101" s="3"/>
      <c r="N101" s="4"/>
    </row>
    <row r="102" spans="12:14" s="2" customFormat="1" x14ac:dyDescent="0.3">
      <c r="L102" s="3"/>
      <c r="N102" s="4"/>
    </row>
    <row r="103" spans="12:14" s="2" customFormat="1" x14ac:dyDescent="0.3">
      <c r="L103" s="3"/>
      <c r="N103" s="4"/>
    </row>
    <row r="104" spans="12:14" s="2" customFormat="1" x14ac:dyDescent="0.3">
      <c r="L104" s="3"/>
      <c r="N104" s="4"/>
    </row>
    <row r="105" spans="12:14" s="2" customFormat="1" x14ac:dyDescent="0.3">
      <c r="L105" s="3"/>
      <c r="N105" s="4"/>
    </row>
    <row r="106" spans="12:14" s="2" customFormat="1" x14ac:dyDescent="0.3">
      <c r="L106" s="3"/>
      <c r="N106" s="4"/>
    </row>
    <row r="107" spans="12:14" s="2" customFormat="1" x14ac:dyDescent="0.3">
      <c r="L107" s="3"/>
      <c r="N107" s="4"/>
    </row>
    <row r="108" spans="12:14" s="2" customFormat="1" x14ac:dyDescent="0.3">
      <c r="L108" s="3"/>
      <c r="N108" s="4"/>
    </row>
    <row r="109" spans="12:14" s="2" customFormat="1" x14ac:dyDescent="0.3">
      <c r="L109" s="3"/>
      <c r="N109" s="4"/>
    </row>
    <row r="110" spans="12:14" s="2" customFormat="1" x14ac:dyDescent="0.3">
      <c r="L110" s="3"/>
      <c r="N110" s="4"/>
    </row>
    <row r="111" spans="12:14" s="2" customFormat="1" x14ac:dyDescent="0.3">
      <c r="L111" s="3"/>
      <c r="N111" s="4"/>
    </row>
    <row r="112" spans="12:14" s="2" customFormat="1" x14ac:dyDescent="0.3">
      <c r="L112" s="3"/>
      <c r="N112" s="4"/>
    </row>
    <row r="113" spans="12:14" s="2" customFormat="1" x14ac:dyDescent="0.3">
      <c r="L113" s="3"/>
      <c r="N113" s="4"/>
    </row>
    <row r="114" spans="12:14" s="2" customFormat="1" x14ac:dyDescent="0.3">
      <c r="L114" s="3"/>
      <c r="N114" s="4"/>
    </row>
    <row r="115" spans="12:14" s="2" customFormat="1" x14ac:dyDescent="0.3">
      <c r="L115" s="3"/>
      <c r="N115" s="4"/>
    </row>
    <row r="116" spans="12:14" s="2" customFormat="1" x14ac:dyDescent="0.3">
      <c r="L116" s="3"/>
      <c r="N116" s="4"/>
    </row>
    <row r="117" spans="12:14" s="2" customFormat="1" x14ac:dyDescent="0.3">
      <c r="L117" s="3"/>
      <c r="N117" s="4"/>
    </row>
    <row r="118" spans="12:14" s="2" customFormat="1" x14ac:dyDescent="0.3">
      <c r="L118" s="3"/>
      <c r="N118" s="4"/>
    </row>
    <row r="119" spans="12:14" s="2" customFormat="1" x14ac:dyDescent="0.3">
      <c r="L119" s="3"/>
      <c r="N119" s="4"/>
    </row>
    <row r="120" spans="12:14" s="2" customFormat="1" x14ac:dyDescent="0.3">
      <c r="L120" s="3"/>
      <c r="N120" s="4"/>
    </row>
    <row r="121" spans="12:14" s="2" customFormat="1" x14ac:dyDescent="0.3">
      <c r="L121" s="3"/>
      <c r="N121" s="4"/>
    </row>
    <row r="122" spans="12:14" s="2" customFormat="1" x14ac:dyDescent="0.3">
      <c r="L122" s="3"/>
      <c r="N122" s="4"/>
    </row>
    <row r="123" spans="12:14" s="2" customFormat="1" x14ac:dyDescent="0.3">
      <c r="L123" s="3"/>
      <c r="N123" s="4"/>
    </row>
    <row r="124" spans="12:14" s="2" customFormat="1" x14ac:dyDescent="0.3">
      <c r="L124" s="3"/>
      <c r="N124" s="4"/>
    </row>
    <row r="125" spans="12:14" s="2" customFormat="1" x14ac:dyDescent="0.3">
      <c r="L125" s="3"/>
      <c r="N125" s="4"/>
    </row>
    <row r="126" spans="12:14" s="2" customFormat="1" x14ac:dyDescent="0.3">
      <c r="L126" s="3"/>
      <c r="N126" s="4"/>
    </row>
    <row r="127" spans="12:14" s="2" customFormat="1" x14ac:dyDescent="0.3">
      <c r="L127" s="3"/>
      <c r="N127" s="4"/>
    </row>
    <row r="128" spans="12:14" s="2" customFormat="1" x14ac:dyDescent="0.3">
      <c r="L128" s="3"/>
      <c r="N128" s="4"/>
    </row>
    <row r="129" spans="12:14" s="2" customFormat="1" x14ac:dyDescent="0.3">
      <c r="L129" s="3"/>
      <c r="N129" s="4"/>
    </row>
    <row r="130" spans="12:14" s="2" customFormat="1" x14ac:dyDescent="0.3">
      <c r="L130" s="3"/>
      <c r="N130" s="4"/>
    </row>
    <row r="131" spans="12:14" s="2" customFormat="1" x14ac:dyDescent="0.3">
      <c r="L131" s="3"/>
      <c r="N131" s="4"/>
    </row>
    <row r="132" spans="12:14" s="2" customFormat="1" x14ac:dyDescent="0.3">
      <c r="L132" s="3"/>
      <c r="N132" s="4"/>
    </row>
    <row r="133" spans="12:14" s="2" customFormat="1" x14ac:dyDescent="0.3">
      <c r="L133" s="3"/>
      <c r="N133" s="4"/>
    </row>
    <row r="134" spans="12:14" s="2" customFormat="1" x14ac:dyDescent="0.3">
      <c r="L134" s="3"/>
      <c r="N134" s="4"/>
    </row>
    <row r="135" spans="12:14" s="2" customFormat="1" x14ac:dyDescent="0.3">
      <c r="L135" s="3"/>
      <c r="N135" s="4"/>
    </row>
    <row r="136" spans="12:14" s="2" customFormat="1" x14ac:dyDescent="0.3">
      <c r="L136" s="3"/>
      <c r="N136" s="4"/>
    </row>
    <row r="137" spans="12:14" s="2" customFormat="1" x14ac:dyDescent="0.3">
      <c r="L137" s="3"/>
      <c r="N137" s="4"/>
    </row>
    <row r="138" spans="12:14" s="2" customFormat="1" x14ac:dyDescent="0.3">
      <c r="L138" s="3"/>
      <c r="N138" s="4"/>
    </row>
    <row r="139" spans="12:14" s="2" customFormat="1" x14ac:dyDescent="0.3">
      <c r="L139" s="3"/>
      <c r="N139" s="4"/>
    </row>
    <row r="140" spans="12:14" s="2" customFormat="1" x14ac:dyDescent="0.3">
      <c r="L140" s="3"/>
      <c r="N140" s="4"/>
    </row>
    <row r="141" spans="12:14" s="2" customFormat="1" x14ac:dyDescent="0.3">
      <c r="L141" s="3"/>
      <c r="N141" s="4"/>
    </row>
    <row r="142" spans="12:14" s="2" customFormat="1" x14ac:dyDescent="0.3">
      <c r="L142" s="3"/>
      <c r="N142" s="4"/>
    </row>
    <row r="143" spans="12:14" s="2" customFormat="1" x14ac:dyDescent="0.3">
      <c r="L143" s="3"/>
      <c r="N143" s="4"/>
    </row>
    <row r="144" spans="12:14" s="2" customFormat="1" x14ac:dyDescent="0.3">
      <c r="L144" s="3"/>
      <c r="N144" s="4"/>
    </row>
    <row r="145" spans="12:14" s="2" customFormat="1" x14ac:dyDescent="0.3">
      <c r="L145" s="3"/>
      <c r="N145" s="4"/>
    </row>
    <row r="146" spans="12:14" s="2" customFormat="1" x14ac:dyDescent="0.3">
      <c r="L146" s="3"/>
      <c r="N146" s="4"/>
    </row>
    <row r="147" spans="12:14" s="2" customFormat="1" x14ac:dyDescent="0.3">
      <c r="L147" s="3"/>
      <c r="N147" s="4"/>
    </row>
    <row r="148" spans="12:14" s="2" customFormat="1" x14ac:dyDescent="0.3">
      <c r="L148" s="3"/>
      <c r="N148" s="4"/>
    </row>
    <row r="149" spans="12:14" s="2" customFormat="1" x14ac:dyDescent="0.3">
      <c r="L149" s="3"/>
      <c r="N149" s="4"/>
    </row>
  </sheetData>
  <sheetProtection algorithmName="SHA-512" hashValue="NE9iWfmHMPaKn2Q6MxEKd9xUZTPID3tgG7tc2UcSKbmg1+pJCvu1xQYTYfs8BwsW2x60XFfz5hXFIr1c3tzQpg==" saltValue="iYfbqAT1wvMqc0HVc+FgRA==" spinCount="100000" sheet="1" objects="1" scenarios="1"/>
  <mergeCells count="33">
    <mergeCell ref="A8:B8"/>
    <mergeCell ref="A35:B35"/>
    <mergeCell ref="C5:M5"/>
    <mergeCell ref="N5:R6"/>
    <mergeCell ref="P7:R7"/>
    <mergeCell ref="A6:M6"/>
    <mergeCell ref="A5:B5"/>
    <mergeCell ref="A7:B7"/>
    <mergeCell ref="N7:O7"/>
    <mergeCell ref="C7:M7"/>
    <mergeCell ref="A33:B33"/>
    <mergeCell ref="C33:E33"/>
    <mergeCell ref="F33:N33"/>
    <mergeCell ref="A31:R31"/>
    <mergeCell ref="N8:O8"/>
    <mergeCell ref="P8:R8"/>
    <mergeCell ref="C8:M8"/>
    <mergeCell ref="B41:R41"/>
    <mergeCell ref="B9:E9"/>
    <mergeCell ref="F9:L9"/>
    <mergeCell ref="M9:R9"/>
    <mergeCell ref="O33:R36"/>
    <mergeCell ref="A34:B34"/>
    <mergeCell ref="C34:E34"/>
    <mergeCell ref="F34:I36"/>
    <mergeCell ref="J34:N36"/>
    <mergeCell ref="C35:E35"/>
    <mergeCell ref="A36:B36"/>
    <mergeCell ref="C36:E36"/>
    <mergeCell ref="A9:A10"/>
    <mergeCell ref="B39:R39"/>
    <mergeCell ref="B40:R40"/>
    <mergeCell ref="B38:R38"/>
  </mergeCells>
  <printOptions horizontalCentered="1"/>
  <pageMargins left="0.23622047244094491" right="0.23622047244094491" top="0.4355" bottom="0.74803149606299213" header="0.31496062992125984" footer="0.31496062992125984"/>
  <pageSetup paperSize="9" scale="81" fitToHeight="2" orientation="landscape" horizontalDpi="300" verticalDpi="300" r:id="rId1"/>
  <headerFooter>
    <oddFooter xml:space="preserve">&amp;L&amp;9Podpora odborného vzdělávání zaměstnanců II
reg. č. CZ.03.1.52/0.0/0.0/15_021/0000053
&amp;"-,Tučné"OSÚ&amp;R
 </oddFooter>
  </headerFooter>
  <ignoredErrors>
    <ignoredError sqref="Q11 Q14:Q30 Q12:Q13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Normal="100" workbookViewId="0">
      <pane ySplit="6" topLeftCell="A10" activePane="bottomLeft" state="frozen"/>
      <selection pane="bottomLeft" activeCell="K5" sqref="K5"/>
    </sheetView>
  </sheetViews>
  <sheetFormatPr defaultColWidth="9.109375" defaultRowHeight="13.2" x14ac:dyDescent="0.3"/>
  <cols>
    <col min="1" max="1" width="4.88671875" style="18" customWidth="1"/>
    <col min="2" max="3" width="18.88671875" style="18" customWidth="1"/>
    <col min="4" max="4" width="5" style="18" bestFit="1" customWidth="1"/>
    <col min="5" max="5" width="10.88671875" style="18" bestFit="1" customWidth="1"/>
    <col min="6" max="6" width="10.109375" style="18" customWidth="1"/>
    <col min="7" max="7" width="10.5546875" style="18" customWidth="1"/>
    <col min="8" max="16384" width="9.109375" style="18"/>
  </cols>
  <sheetData>
    <row r="1" spans="1:19" ht="86.4" customHeight="1" thickBot="1" x14ac:dyDescent="0.35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30.6" customHeight="1" x14ac:dyDescent="0.3">
      <c r="A2" s="229" t="s">
        <v>22</v>
      </c>
      <c r="B2" s="230"/>
      <c r="C2" s="431" t="str">
        <f>IF('Příloha 1 k dohodě'!C5="","",'Příloha 1 k dohodě'!C5)</f>
        <v/>
      </c>
      <c r="D2" s="431"/>
      <c r="E2" s="431"/>
      <c r="F2" s="431"/>
      <c r="G2" s="431"/>
      <c r="H2" s="431"/>
      <c r="I2" s="431"/>
      <c r="J2" s="431"/>
      <c r="K2" s="214" t="s">
        <v>11</v>
      </c>
      <c r="L2" s="214"/>
      <c r="M2" s="214"/>
      <c r="N2" s="220" t="s">
        <v>97</v>
      </c>
      <c r="O2" s="220"/>
      <c r="P2" s="216"/>
      <c r="Q2" s="216"/>
      <c r="R2" s="216"/>
      <c r="S2" s="217"/>
    </row>
    <row r="3" spans="1:19" ht="30.6" customHeight="1" x14ac:dyDescent="0.3">
      <c r="A3" s="231" t="s">
        <v>26</v>
      </c>
      <c r="B3" s="232"/>
      <c r="C3" s="232"/>
      <c r="D3" s="232"/>
      <c r="E3" s="232"/>
      <c r="F3" s="232"/>
      <c r="G3" s="232"/>
      <c r="H3" s="232"/>
      <c r="I3" s="232"/>
      <c r="J3" s="232"/>
      <c r="K3" s="215"/>
      <c r="L3" s="215"/>
      <c r="M3" s="215"/>
      <c r="N3" s="221"/>
      <c r="O3" s="221"/>
      <c r="P3" s="218"/>
      <c r="Q3" s="218"/>
      <c r="R3" s="218"/>
      <c r="S3" s="219"/>
    </row>
    <row r="4" spans="1:19" ht="30.6" customHeight="1" x14ac:dyDescent="0.3">
      <c r="A4" s="208" t="s">
        <v>23</v>
      </c>
      <c r="B4" s="209"/>
      <c r="C4" s="162" t="str">
        <f>IF('Příloha 1 k dohodě'!C7="","",'Příloha 1 k dohodě'!C7)</f>
        <v/>
      </c>
      <c r="D4" s="162"/>
      <c r="E4" s="162"/>
      <c r="F4" s="162"/>
      <c r="G4" s="162"/>
      <c r="H4" s="162"/>
      <c r="I4" s="162"/>
      <c r="J4" s="162"/>
      <c r="K4" s="150" t="s">
        <v>8</v>
      </c>
      <c r="L4" s="294" t="str">
        <f>IF('Příloha 1 k dohodě'!P7="","",'Příloha 1 k dohodě'!P7)</f>
        <v/>
      </c>
      <c r="M4" s="294"/>
      <c r="N4" s="209" t="s">
        <v>27</v>
      </c>
      <c r="O4" s="209"/>
      <c r="P4" s="210"/>
      <c r="Q4" s="210"/>
      <c r="R4" s="210"/>
      <c r="S4" s="211"/>
    </row>
    <row r="5" spans="1:19" ht="30.6" customHeight="1" thickBot="1" x14ac:dyDescent="0.35">
      <c r="A5" s="206" t="s">
        <v>28</v>
      </c>
      <c r="B5" s="207"/>
      <c r="C5" s="432" t="str">
        <f>IF('Příloha 1 k dohodě'!C8="","",'Příloha 1 k dohodě'!C8)</f>
        <v/>
      </c>
      <c r="D5" s="433"/>
      <c r="E5" s="433"/>
      <c r="F5" s="433"/>
      <c r="G5" s="433"/>
      <c r="H5" s="433"/>
      <c r="I5" s="433"/>
      <c r="J5" s="434"/>
      <c r="K5" s="89" t="s">
        <v>157</v>
      </c>
      <c r="L5" s="435" t="str">
        <f>IF('Příloha 1 k dohodě'!P8="","",'Příloha 1 k dohodě'!P8)</f>
        <v/>
      </c>
      <c r="M5" s="435"/>
      <c r="N5" s="207" t="s">
        <v>25</v>
      </c>
      <c r="O5" s="207"/>
      <c r="P5" s="212"/>
      <c r="Q5" s="212"/>
      <c r="R5" s="212"/>
      <c r="S5" s="213"/>
    </row>
    <row r="6" spans="1:19" ht="30.6" customHeight="1" x14ac:dyDescent="0.3">
      <c r="A6" s="70" t="s">
        <v>0</v>
      </c>
      <c r="B6" s="71" t="s">
        <v>6</v>
      </c>
      <c r="C6" s="72" t="s">
        <v>7</v>
      </c>
      <c r="D6" s="72" t="s">
        <v>35</v>
      </c>
      <c r="E6" s="73" t="s">
        <v>24</v>
      </c>
      <c r="F6" s="205" t="s">
        <v>192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8"/>
    </row>
    <row r="7" spans="1:19" ht="30.6" customHeight="1" x14ac:dyDescent="0.3">
      <c r="A7" s="6">
        <v>1</v>
      </c>
      <c r="B7" s="153" t="str">
        <f>IF('Příloha 1 k dohodě'!B11=""," ",'Příloha 1 k dohodě'!B11)</f>
        <v xml:space="preserve"> </v>
      </c>
      <c r="C7" s="153" t="str">
        <f>IF('Příloha 1 k dohodě'!C11=""," ",'Příloha 1 k dohodě'!C11)</f>
        <v xml:space="preserve"> </v>
      </c>
      <c r="D7" s="153" t="str">
        <f>IF('Příloha 1 k dohodě'!D11=""," ",'Příloha 1 k dohodě'!D11)</f>
        <v xml:space="preserve"> </v>
      </c>
      <c r="E7" s="436" t="str">
        <f>IF('Příloha 1 k dohodě'!B11=""," ",'Příloha 1 k dohodě'!E11)</f>
        <v xml:space="preserve"> </v>
      </c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9" ht="30.6" customHeight="1" x14ac:dyDescent="0.3">
      <c r="A8" s="6">
        <v>2</v>
      </c>
      <c r="B8" s="153" t="str">
        <f>IF('Příloha 1 k dohodě'!B12=""," ",'Příloha 1 k dohodě'!B12)</f>
        <v xml:space="preserve"> </v>
      </c>
      <c r="C8" s="153" t="str">
        <f>IF('Příloha 1 k dohodě'!C12=""," ",'Příloha 1 k dohodě'!C12)</f>
        <v xml:space="preserve"> </v>
      </c>
      <c r="D8" s="153" t="str">
        <f>IF('Příloha 1 k dohodě'!D12=""," ",'Příloha 1 k dohodě'!D12)</f>
        <v xml:space="preserve"> </v>
      </c>
      <c r="E8" s="436" t="str">
        <f>IF('Příloha 1 k dohodě'!B12=""," ",'Příloha 1 k dohodě'!E12)</f>
        <v xml:space="preserve"> 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1:19" ht="30.6" customHeight="1" x14ac:dyDescent="0.3">
      <c r="A9" s="6">
        <v>3</v>
      </c>
      <c r="B9" s="153" t="str">
        <f>IF('Příloha 1 k dohodě'!B13=""," ",'Příloha 1 k dohodě'!B13)</f>
        <v xml:space="preserve"> </v>
      </c>
      <c r="C9" s="153" t="str">
        <f>IF('Příloha 1 k dohodě'!C13=""," ",'Příloha 1 k dohodě'!C13)</f>
        <v xml:space="preserve"> </v>
      </c>
      <c r="D9" s="153" t="str">
        <f>IF('Příloha 1 k dohodě'!D13=""," ",'Příloha 1 k dohodě'!D13)</f>
        <v xml:space="preserve"> </v>
      </c>
      <c r="E9" s="436" t="str">
        <f>IF('Příloha 1 k dohodě'!B13=""," ",'Příloha 1 k dohodě'!E13)</f>
        <v xml:space="preserve"> 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1:19" ht="30.6" customHeight="1" x14ac:dyDescent="0.3">
      <c r="A10" s="6">
        <v>4</v>
      </c>
      <c r="B10" s="153" t="str">
        <f>IF('Příloha 1 k dohodě'!B14=""," ",'Příloha 1 k dohodě'!B14)</f>
        <v xml:space="preserve"> </v>
      </c>
      <c r="C10" s="153" t="str">
        <f>IF('Příloha 1 k dohodě'!C14=""," ",'Příloha 1 k dohodě'!C14)</f>
        <v xml:space="preserve"> </v>
      </c>
      <c r="D10" s="153" t="str">
        <f>IF('Příloha 1 k dohodě'!D14=""," ",'Příloha 1 k dohodě'!D14)</f>
        <v xml:space="preserve"> </v>
      </c>
      <c r="E10" s="436" t="str">
        <f>IF('Příloha 1 k dohodě'!B14=""," ",'Příloha 1 k dohodě'!E14)</f>
        <v xml:space="preserve"> 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19" ht="30.6" customHeight="1" x14ac:dyDescent="0.3">
      <c r="A11" s="6">
        <v>5</v>
      </c>
      <c r="B11" s="153" t="str">
        <f>IF('Příloha 1 k dohodě'!B15=""," ",'Příloha 1 k dohodě'!B15)</f>
        <v xml:space="preserve"> </v>
      </c>
      <c r="C11" s="153" t="str">
        <f>IF('Příloha 1 k dohodě'!C15=""," ",'Příloha 1 k dohodě'!C15)</f>
        <v xml:space="preserve"> </v>
      </c>
      <c r="D11" s="153" t="str">
        <f>IF('Příloha 1 k dohodě'!D15=""," ",'Příloha 1 k dohodě'!D15)</f>
        <v xml:space="preserve"> </v>
      </c>
      <c r="E11" s="436" t="str">
        <f>IF('Příloha 1 k dohodě'!B15=""," ",'Příloha 1 k dohodě'!E15)</f>
        <v xml:space="preserve"> 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19" ht="30.6" customHeight="1" x14ac:dyDescent="0.3">
      <c r="A12" s="6">
        <v>6</v>
      </c>
      <c r="B12" s="153" t="str">
        <f>IF('Příloha 1 k dohodě'!B16=""," ",'Příloha 1 k dohodě'!B16)</f>
        <v xml:space="preserve"> </v>
      </c>
      <c r="C12" s="153" t="str">
        <f>IF('Příloha 1 k dohodě'!C16=""," ",'Příloha 1 k dohodě'!C16)</f>
        <v xml:space="preserve"> </v>
      </c>
      <c r="D12" s="153" t="str">
        <f>IF('Příloha 1 k dohodě'!D16=""," ",'Příloha 1 k dohodě'!D16)</f>
        <v xml:space="preserve"> </v>
      </c>
      <c r="E12" s="436" t="str">
        <f>IF('Příloha 1 k dohodě'!B16=""," ",'Příloha 1 k dohodě'!E16)</f>
        <v xml:space="preserve"> 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</row>
    <row r="13" spans="1:19" ht="30.6" customHeight="1" x14ac:dyDescent="0.3">
      <c r="A13" s="6">
        <v>7</v>
      </c>
      <c r="B13" s="153" t="str">
        <f>IF('Příloha 1 k dohodě'!B17=""," ",'Příloha 1 k dohodě'!B17)</f>
        <v xml:space="preserve"> </v>
      </c>
      <c r="C13" s="153" t="str">
        <f>IF('Příloha 1 k dohodě'!C17=""," ",'Příloha 1 k dohodě'!C17)</f>
        <v xml:space="preserve"> </v>
      </c>
      <c r="D13" s="153" t="str">
        <f>IF('Příloha 1 k dohodě'!D17=""," ",'Příloha 1 k dohodě'!D17)</f>
        <v xml:space="preserve"> </v>
      </c>
      <c r="E13" s="436" t="str">
        <f>IF('Příloha 1 k dohodě'!B17=""," ",'Příloha 1 k dohodě'!E17)</f>
        <v xml:space="preserve"> 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</row>
    <row r="14" spans="1:19" ht="30.6" customHeight="1" x14ac:dyDescent="0.3">
      <c r="A14" s="6">
        <v>8</v>
      </c>
      <c r="B14" s="153" t="str">
        <f>IF('Příloha 1 k dohodě'!B18=""," ",'Příloha 1 k dohodě'!B18)</f>
        <v xml:space="preserve"> </v>
      </c>
      <c r="C14" s="153" t="str">
        <f>IF('Příloha 1 k dohodě'!C18=""," ",'Příloha 1 k dohodě'!C18)</f>
        <v xml:space="preserve"> </v>
      </c>
      <c r="D14" s="153" t="str">
        <f>IF('Příloha 1 k dohodě'!D18=""," ",'Příloha 1 k dohodě'!D18)</f>
        <v xml:space="preserve"> </v>
      </c>
      <c r="E14" s="436" t="str">
        <f>IF('Příloha 1 k dohodě'!B18=""," ",'Příloha 1 k dohodě'!E18)</f>
        <v xml:space="preserve"> 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9" ht="30.6" customHeight="1" x14ac:dyDescent="0.3">
      <c r="A15" s="6">
        <v>9</v>
      </c>
      <c r="B15" s="153" t="str">
        <f>IF('Příloha 1 k dohodě'!B19=""," ",'Příloha 1 k dohodě'!B19)</f>
        <v xml:space="preserve"> </v>
      </c>
      <c r="C15" s="153" t="str">
        <f>IF('Příloha 1 k dohodě'!C19=""," ",'Příloha 1 k dohodě'!C19)</f>
        <v xml:space="preserve"> </v>
      </c>
      <c r="D15" s="153" t="str">
        <f>IF('Příloha 1 k dohodě'!D19=""," ",'Příloha 1 k dohodě'!D19)</f>
        <v xml:space="preserve"> </v>
      </c>
      <c r="E15" s="436" t="str">
        <f>IF('Příloha 1 k dohodě'!B19=""," ",'Příloha 1 k dohodě'!E19)</f>
        <v xml:space="preserve"> 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1:19" ht="30.6" customHeight="1" x14ac:dyDescent="0.3">
      <c r="A16" s="6">
        <v>10</v>
      </c>
      <c r="B16" s="153" t="str">
        <f>IF('Příloha 1 k dohodě'!B20=""," ",'Příloha 1 k dohodě'!B20)</f>
        <v xml:space="preserve"> </v>
      </c>
      <c r="C16" s="153" t="str">
        <f>IF('Příloha 1 k dohodě'!C20=""," ",'Příloha 1 k dohodě'!C20)</f>
        <v xml:space="preserve"> </v>
      </c>
      <c r="D16" s="153" t="str">
        <f>IF('Příloha 1 k dohodě'!D20=""," ",'Příloha 1 k dohodě'!D20)</f>
        <v xml:space="preserve"> </v>
      </c>
      <c r="E16" s="436" t="str">
        <f>IF('Příloha 1 k dohodě'!B20=""," ",'Příloha 1 k dohodě'!E20)</f>
        <v xml:space="preserve"> 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1:19" ht="30.6" customHeight="1" x14ac:dyDescent="0.3">
      <c r="A17" s="6">
        <v>11</v>
      </c>
      <c r="B17" s="153" t="str">
        <f>IF('Příloha 1 k dohodě'!B21=""," ",'Příloha 1 k dohodě'!B21)</f>
        <v xml:space="preserve"> </v>
      </c>
      <c r="C17" s="153" t="str">
        <f>IF('Příloha 1 k dohodě'!C21=""," ",'Příloha 1 k dohodě'!C21)</f>
        <v xml:space="preserve"> </v>
      </c>
      <c r="D17" s="153" t="str">
        <f>IF('Příloha 1 k dohodě'!D21=""," ",'Příloha 1 k dohodě'!D21)</f>
        <v xml:space="preserve"> </v>
      </c>
      <c r="E17" s="436" t="str">
        <f>IF('Příloha 1 k dohodě'!B21=""," ",'Příloha 1 k dohodě'!E21)</f>
        <v xml:space="preserve"> </v>
      </c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8" spans="1:19" ht="30.6" customHeight="1" x14ac:dyDescent="0.3">
      <c r="A18" s="6">
        <v>12</v>
      </c>
      <c r="B18" s="153" t="str">
        <f>IF('Příloha 1 k dohodě'!B22=""," ",'Příloha 1 k dohodě'!B22)</f>
        <v xml:space="preserve"> </v>
      </c>
      <c r="C18" s="153" t="str">
        <f>IF('Příloha 1 k dohodě'!C22=""," ",'Příloha 1 k dohodě'!C22)</f>
        <v xml:space="preserve"> </v>
      </c>
      <c r="D18" s="153" t="str">
        <f>IF('Příloha 1 k dohodě'!D22=""," ",'Příloha 1 k dohodě'!D22)</f>
        <v xml:space="preserve"> </v>
      </c>
      <c r="E18" s="436" t="str">
        <f>IF('Příloha 1 k dohodě'!B22=""," ",'Příloha 1 k dohodě'!E22)</f>
        <v xml:space="preserve"> </v>
      </c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1:19" ht="30.6" customHeight="1" x14ac:dyDescent="0.3">
      <c r="A19" s="6">
        <v>13</v>
      </c>
      <c r="B19" s="153" t="str">
        <f>IF('Příloha 1 k dohodě'!B23=""," ",'Příloha 1 k dohodě'!B23)</f>
        <v xml:space="preserve"> </v>
      </c>
      <c r="C19" s="153" t="str">
        <f>IF('Příloha 1 k dohodě'!C23=""," ",'Příloha 1 k dohodě'!C23)</f>
        <v xml:space="preserve"> </v>
      </c>
      <c r="D19" s="153" t="str">
        <f>IF('Příloha 1 k dohodě'!D23=""," ",'Příloha 1 k dohodě'!D23)</f>
        <v xml:space="preserve"> </v>
      </c>
      <c r="E19" s="436" t="str">
        <f>IF('Příloha 1 k dohodě'!B23=""," ",'Příloha 1 k dohodě'!E23)</f>
        <v xml:space="preserve"> </v>
      </c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1:19" ht="30.6" customHeight="1" x14ac:dyDescent="0.3">
      <c r="A20" s="6">
        <v>14</v>
      </c>
      <c r="B20" s="153" t="str">
        <f>IF('Příloha 1 k dohodě'!B24=""," ",'Příloha 1 k dohodě'!B24)</f>
        <v xml:space="preserve"> </v>
      </c>
      <c r="C20" s="153" t="str">
        <f>IF('Příloha 1 k dohodě'!C24=""," ",'Příloha 1 k dohodě'!C24)</f>
        <v xml:space="preserve"> </v>
      </c>
      <c r="D20" s="153" t="str">
        <f>IF('Příloha 1 k dohodě'!D24=""," ",'Příloha 1 k dohodě'!D24)</f>
        <v xml:space="preserve"> </v>
      </c>
      <c r="E20" s="436" t="str">
        <f>IF('Příloha 1 k dohodě'!B24=""," ",'Příloha 1 k dohodě'!E24)</f>
        <v xml:space="preserve"> </v>
      </c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1:19" ht="30.6" customHeight="1" x14ac:dyDescent="0.3">
      <c r="A21" s="6">
        <v>15</v>
      </c>
      <c r="B21" s="153" t="str">
        <f>IF('Příloha 1 k dohodě'!B25=""," ",'Příloha 1 k dohodě'!B25)</f>
        <v xml:space="preserve"> </v>
      </c>
      <c r="C21" s="153" t="str">
        <f>IF('Příloha 1 k dohodě'!C25=""," ",'Příloha 1 k dohodě'!C25)</f>
        <v xml:space="preserve"> </v>
      </c>
      <c r="D21" s="153" t="str">
        <f>IF('Příloha 1 k dohodě'!D25=""," ",'Příloha 1 k dohodě'!D25)</f>
        <v xml:space="preserve"> </v>
      </c>
      <c r="E21" s="436" t="str">
        <f>IF('Příloha 1 k dohodě'!B25=""," ",'Příloha 1 k dohodě'!E25)</f>
        <v xml:space="preserve"> </v>
      </c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</row>
    <row r="22" spans="1:19" ht="30.6" customHeight="1" x14ac:dyDescent="0.3">
      <c r="A22" s="6">
        <v>16</v>
      </c>
      <c r="B22" s="153" t="str">
        <f>IF('Příloha 1 k dohodě'!B26=""," ",'Příloha 1 k dohodě'!B26)</f>
        <v xml:space="preserve"> </v>
      </c>
      <c r="C22" s="153" t="str">
        <f>IF('Příloha 1 k dohodě'!C26=""," ",'Příloha 1 k dohodě'!C26)</f>
        <v xml:space="preserve"> </v>
      </c>
      <c r="D22" s="153" t="str">
        <f>IF('Příloha 1 k dohodě'!D26=""," ",'Příloha 1 k dohodě'!D26)</f>
        <v xml:space="preserve"> </v>
      </c>
      <c r="E22" s="436" t="str">
        <f>IF('Příloha 1 k dohodě'!B26=""," ",'Příloha 1 k dohodě'!E26)</f>
        <v xml:space="preserve"> 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</row>
    <row r="23" spans="1:19" ht="30.6" customHeight="1" x14ac:dyDescent="0.3">
      <c r="A23" s="6">
        <v>17</v>
      </c>
      <c r="B23" s="153" t="str">
        <f>IF('Příloha 1 k dohodě'!B27=""," ",'Příloha 1 k dohodě'!B27)</f>
        <v xml:space="preserve"> </v>
      </c>
      <c r="C23" s="153" t="str">
        <f>IF('Příloha 1 k dohodě'!C27=""," ",'Příloha 1 k dohodě'!C27)</f>
        <v xml:space="preserve"> </v>
      </c>
      <c r="D23" s="153" t="str">
        <f>IF('Příloha 1 k dohodě'!D27=""," ",'Příloha 1 k dohodě'!D27)</f>
        <v xml:space="preserve"> </v>
      </c>
      <c r="E23" s="436" t="str">
        <f>IF('Příloha 1 k dohodě'!B27=""," ",'Příloha 1 k dohodě'!E27)</f>
        <v xml:space="preserve"> </v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19" ht="30.6" customHeight="1" x14ac:dyDescent="0.3">
      <c r="A24" s="6">
        <v>18</v>
      </c>
      <c r="B24" s="153" t="str">
        <f>IF('Příloha 1 k dohodě'!B28=""," ",'Příloha 1 k dohodě'!B28)</f>
        <v xml:space="preserve"> </v>
      </c>
      <c r="C24" s="153" t="str">
        <f>IF('Příloha 1 k dohodě'!C28=""," ",'Příloha 1 k dohodě'!C28)</f>
        <v xml:space="preserve"> </v>
      </c>
      <c r="D24" s="153" t="str">
        <f>IF('Příloha 1 k dohodě'!D28=""," ",'Příloha 1 k dohodě'!D28)</f>
        <v xml:space="preserve"> </v>
      </c>
      <c r="E24" s="436" t="str">
        <f>IF('Příloha 1 k dohodě'!B28=""," ",'Příloha 1 k dohodě'!E28)</f>
        <v xml:space="preserve"> </v>
      </c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1:19" ht="30.6" customHeight="1" x14ac:dyDescent="0.3">
      <c r="A25" s="6">
        <v>19</v>
      </c>
      <c r="B25" s="153" t="str">
        <f>IF('Příloha 1 k dohodě'!B29=""," ",'Příloha 1 k dohodě'!B29)</f>
        <v xml:space="preserve"> </v>
      </c>
      <c r="C25" s="153" t="str">
        <f>IF('Příloha 1 k dohodě'!C29=""," ",'Příloha 1 k dohodě'!C29)</f>
        <v xml:space="preserve"> </v>
      </c>
      <c r="D25" s="153" t="str">
        <f>IF('Příloha 1 k dohodě'!D29=""," ",'Příloha 1 k dohodě'!D29)</f>
        <v xml:space="preserve"> </v>
      </c>
      <c r="E25" s="436" t="str">
        <f>IF('Příloha 1 k dohodě'!B29=""," ",'Příloha 1 k dohodě'!E29)</f>
        <v xml:space="preserve"> </v>
      </c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30.6" customHeight="1" thickBot="1" x14ac:dyDescent="0.35">
      <c r="A26" s="23">
        <v>20</v>
      </c>
      <c r="B26" s="153" t="str">
        <f>IF('Příloha 1 k dohodě'!B30=""," ",'Příloha 1 k dohodě'!B30)</f>
        <v xml:space="preserve"> </v>
      </c>
      <c r="C26" s="153" t="str">
        <f>IF('Příloha 1 k dohodě'!C30=""," ",'Příloha 1 k dohodě'!C30)</f>
        <v xml:space="preserve"> </v>
      </c>
      <c r="D26" s="153" t="str">
        <f>IF('Příloha 1 k dohodě'!D30=""," ",'Příloha 1 k dohodě'!D30)</f>
        <v xml:space="preserve"> </v>
      </c>
      <c r="E26" s="436" t="str">
        <f>IF('Příloha 1 k dohodě'!B30=""," ",'Příloha 1 k dohodě'!E30)</f>
        <v xml:space="preserve"> </v>
      </c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/>
    </row>
    <row r="27" spans="1:19" x14ac:dyDescent="0.3">
      <c r="A27" s="203" t="s">
        <v>1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</row>
    <row r="28" spans="1:19" ht="16.95" customHeight="1" x14ac:dyDescent="0.3">
      <c r="A28" s="204" t="s">
        <v>193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</row>
    <row r="29" spans="1:19" x14ac:dyDescent="0.3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</row>
    <row r="30" spans="1:19" x14ac:dyDescent="0.3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</row>
    <row r="31" spans="1:19" ht="25.2" customHeight="1" x14ac:dyDescent="0.3">
      <c r="A31" s="225" t="s">
        <v>3</v>
      </c>
      <c r="B31" s="226"/>
      <c r="C31" s="437" t="str">
        <f>IF('Příloha 1 k dohodě'!C33="","",'Příloha 1 k dohodě'!C33)</f>
        <v/>
      </c>
      <c r="D31" s="438"/>
      <c r="E31" s="439"/>
      <c r="F31" s="193" t="s">
        <v>20</v>
      </c>
      <c r="G31" s="193"/>
      <c r="H31" s="193"/>
      <c r="I31" s="193"/>
      <c r="J31" s="193"/>
      <c r="K31" s="193"/>
      <c r="L31" s="193"/>
      <c r="M31" s="193"/>
      <c r="N31" s="193"/>
      <c r="O31" s="233" t="s">
        <v>19</v>
      </c>
      <c r="P31" s="234"/>
      <c r="Q31" s="234"/>
      <c r="R31" s="234"/>
      <c r="S31" s="235"/>
    </row>
    <row r="32" spans="1:19" ht="25.2" customHeight="1" x14ac:dyDescent="0.3">
      <c r="A32" s="225" t="s">
        <v>4</v>
      </c>
      <c r="B32" s="226"/>
      <c r="C32" s="437" t="str">
        <f>IF('Příloha 1 k dohodě'!C34="","",'Příloha 1 k dohodě'!C34)</f>
        <v/>
      </c>
      <c r="D32" s="438"/>
      <c r="E32" s="439"/>
      <c r="F32" s="446" t="str">
        <f>IF('Příloha 1 k dohodě'!F34="","",'Příloha 1 k dohodě'!F34)</f>
        <v/>
      </c>
      <c r="G32" s="446"/>
      <c r="H32" s="446"/>
      <c r="I32" s="446"/>
      <c r="J32" s="446" t="str">
        <f>IF('Příloha 1 k dohodě'!J34="","",'Příloha 1 k dohodě'!J34)</f>
        <v/>
      </c>
      <c r="K32" s="446"/>
      <c r="L32" s="446"/>
      <c r="M32" s="446"/>
      <c r="N32" s="446"/>
      <c r="O32" s="236"/>
      <c r="P32" s="237"/>
      <c r="Q32" s="237"/>
      <c r="R32" s="237"/>
      <c r="S32" s="238"/>
    </row>
    <row r="33" spans="1:19" ht="25.2" customHeight="1" x14ac:dyDescent="0.3">
      <c r="A33" s="225" t="s">
        <v>9</v>
      </c>
      <c r="B33" s="226"/>
      <c r="C33" s="440" t="str">
        <f>IF('Příloha 1 k dohodě'!C35="","",'Příloha 1 k dohodě'!C35)</f>
        <v/>
      </c>
      <c r="D33" s="441"/>
      <c r="E33" s="442"/>
      <c r="F33" s="446"/>
      <c r="G33" s="446"/>
      <c r="H33" s="446"/>
      <c r="I33" s="446"/>
      <c r="J33" s="446"/>
      <c r="K33" s="446"/>
      <c r="L33" s="446"/>
      <c r="M33" s="446"/>
      <c r="N33" s="446"/>
      <c r="O33" s="236"/>
      <c r="P33" s="237"/>
      <c r="Q33" s="237"/>
      <c r="R33" s="237"/>
      <c r="S33" s="238"/>
    </row>
    <row r="34" spans="1:19" ht="25.2" customHeight="1" x14ac:dyDescent="0.3">
      <c r="A34" s="225" t="s">
        <v>5</v>
      </c>
      <c r="B34" s="226"/>
      <c r="C34" s="443" t="str">
        <f>IF('Příloha 1 k dohodě'!C36="","",'Příloha 1 k dohodě'!C36)</f>
        <v/>
      </c>
      <c r="D34" s="444"/>
      <c r="E34" s="445"/>
      <c r="F34" s="446"/>
      <c r="G34" s="446"/>
      <c r="H34" s="446"/>
      <c r="I34" s="446"/>
      <c r="J34" s="446"/>
      <c r="K34" s="446"/>
      <c r="L34" s="446"/>
      <c r="M34" s="446"/>
      <c r="N34" s="446"/>
      <c r="O34" s="239"/>
      <c r="P34" s="240"/>
      <c r="Q34" s="240"/>
      <c r="R34" s="240"/>
      <c r="S34" s="241"/>
    </row>
  </sheetData>
  <sheetProtection algorithmName="SHA-512" hashValue="r/XfzExabXjNgEfiYH/2ETpw6/pEIyrVytZPYkKqq17QR87vu+ogN/TrAGbBilDX8krBWbYyYhPqaKD7tEaL8Q==" saltValue="crXuNDAQIu4X4dVSfgl7eg==" spinCount="100000" sheet="1" objects="1" scenarios="1"/>
  <mergeCells count="34">
    <mergeCell ref="C2:J2"/>
    <mergeCell ref="A2:B2"/>
    <mergeCell ref="A31:B31"/>
    <mergeCell ref="C31:E31"/>
    <mergeCell ref="F31:N31"/>
    <mergeCell ref="A3:J3"/>
    <mergeCell ref="N5:O5"/>
    <mergeCell ref="O31:S34"/>
    <mergeCell ref="A32:B32"/>
    <mergeCell ref="L5:M5"/>
    <mergeCell ref="C32:E32"/>
    <mergeCell ref="F32:I34"/>
    <mergeCell ref="J32:N34"/>
    <mergeCell ref="A33:B33"/>
    <mergeCell ref="C33:E33"/>
    <mergeCell ref="A34:B34"/>
    <mergeCell ref="C34:E34"/>
    <mergeCell ref="C5:J5"/>
    <mergeCell ref="A1:S1"/>
    <mergeCell ref="A30:S30"/>
    <mergeCell ref="A27:S27"/>
    <mergeCell ref="A28:S28"/>
    <mergeCell ref="A29:S29"/>
    <mergeCell ref="F6:S6"/>
    <mergeCell ref="A5:B5"/>
    <mergeCell ref="L4:M4"/>
    <mergeCell ref="C4:J4"/>
    <mergeCell ref="A4:B4"/>
    <mergeCell ref="P4:S4"/>
    <mergeCell ref="P5:S5"/>
    <mergeCell ref="K2:M3"/>
    <mergeCell ref="P2:S3"/>
    <mergeCell ref="N2:O3"/>
    <mergeCell ref="N4:O4"/>
  </mergeCells>
  <printOptions horizontalCentered="1"/>
  <pageMargins left="0.7" right="0.7" top="0.75" bottom="0.75" header="0.3" footer="0.3"/>
  <pageSetup paperSize="9" scale="69" fitToHeight="10" orientation="landscape" r:id="rId1"/>
  <headerFooter>
    <oddFooter>&amp;LPodpora odborného vzdělávání zaměstnanců II
reg. č. CZ.03.1.52/0.0/0.0/15_021/0000053
OSÚ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pane ySplit="12" topLeftCell="A13" activePane="bottomLeft" state="frozen"/>
      <selection activeCell="B1" sqref="B1"/>
      <selection pane="bottomLeft" activeCell="F32" sqref="F32:G32"/>
    </sheetView>
  </sheetViews>
  <sheetFormatPr defaultRowHeight="13.2" x14ac:dyDescent="0.25"/>
  <cols>
    <col min="1" max="1" width="4.44140625" style="56" customWidth="1"/>
    <col min="2" max="3" width="16.109375" style="56" customWidth="1"/>
    <col min="4" max="4" width="5" style="56" bestFit="1" customWidth="1"/>
    <col min="5" max="5" width="11" style="56" bestFit="1" customWidth="1"/>
    <col min="6" max="6" width="14" style="56" customWidth="1"/>
    <col min="7" max="7" width="11.44140625" style="56" customWidth="1"/>
    <col min="8" max="8" width="10.5546875" style="56" customWidth="1"/>
    <col min="9" max="9" width="11.44140625" style="56" customWidth="1"/>
    <col min="10" max="11" width="14.109375" style="56" customWidth="1"/>
    <col min="12" max="12" width="11.5546875" style="56" hidden="1" customWidth="1"/>
    <col min="13" max="15" width="8.88671875" style="56" hidden="1" customWidth="1"/>
    <col min="16" max="16" width="9.109375" style="56" bestFit="1" customWidth="1"/>
    <col min="17" max="17" width="14.44140625" style="56" customWidth="1"/>
    <col min="18" max="18" width="17.88671875" style="56" customWidth="1"/>
    <col min="19" max="19" width="12.44140625" style="56" customWidth="1"/>
    <col min="20" max="20" width="14.88671875" style="56" customWidth="1"/>
    <col min="21" max="16384" width="8.88671875" style="56"/>
  </cols>
  <sheetData>
    <row r="1" spans="1:20" ht="70.95" customHeight="1" thickBot="1" x14ac:dyDescent="0.3">
      <c r="A1" s="18"/>
      <c r="B1" s="18"/>
      <c r="C1" s="18"/>
      <c r="D1" s="18"/>
      <c r="E1" s="18"/>
      <c r="F1" s="18"/>
      <c r="G1" s="86"/>
      <c r="H1" s="18"/>
      <c r="I1" s="18"/>
      <c r="J1" s="18"/>
      <c r="K1" s="18"/>
      <c r="L1" s="242" t="s">
        <v>126</v>
      </c>
      <c r="M1" s="242"/>
      <c r="N1" s="242"/>
      <c r="O1" s="242"/>
      <c r="P1" s="18"/>
      <c r="Q1" s="18"/>
      <c r="R1" s="86"/>
      <c r="S1" s="18"/>
      <c r="T1" s="18"/>
    </row>
    <row r="2" spans="1:20" ht="25.2" customHeight="1" x14ac:dyDescent="0.25">
      <c r="A2" s="229" t="s">
        <v>93</v>
      </c>
      <c r="B2" s="230"/>
      <c r="C2" s="230"/>
      <c r="D2" s="230"/>
      <c r="E2" s="214" t="str">
        <f>IF('Příloha 1 k dohodě'!C5="","",'Příloha 1 k dohodě'!C5)</f>
        <v/>
      </c>
      <c r="F2" s="214"/>
      <c r="G2" s="214"/>
      <c r="H2" s="214"/>
      <c r="I2" s="214"/>
      <c r="J2" s="214"/>
      <c r="K2" s="243" t="s">
        <v>11</v>
      </c>
      <c r="L2" s="243"/>
      <c r="M2" s="243"/>
      <c r="N2" s="243"/>
      <c r="O2" s="243"/>
      <c r="P2" s="243"/>
      <c r="Q2" s="243"/>
      <c r="R2" s="243"/>
      <c r="S2" s="243"/>
      <c r="T2" s="244"/>
    </row>
    <row r="3" spans="1:20" ht="25.2" customHeight="1" x14ac:dyDescent="0.25">
      <c r="A3" s="231" t="s">
        <v>127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87" t="s">
        <v>176</v>
      </c>
      <c r="T3" s="88"/>
    </row>
    <row r="4" spans="1:20" ht="25.2" customHeight="1" x14ac:dyDescent="0.25">
      <c r="A4" s="208" t="s">
        <v>30</v>
      </c>
      <c r="B4" s="209"/>
      <c r="C4" s="209"/>
      <c r="D4" s="209"/>
      <c r="E4" s="162" t="str">
        <f>IF('Příloha 1 k dohodě'!C7="","",'Příloha 1 k dohodě'!C7)</f>
        <v/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62" t="s">
        <v>8</v>
      </c>
      <c r="T4" s="453" t="str">
        <f>IF('Příloha 1 k dohodě'!P7="","",'Příloha 1 k dohodě'!P7)</f>
        <v/>
      </c>
    </row>
    <row r="5" spans="1:20" ht="25.2" customHeight="1" thickBot="1" x14ac:dyDescent="0.3">
      <c r="A5" s="206" t="s">
        <v>28</v>
      </c>
      <c r="B5" s="207"/>
      <c r="C5" s="207"/>
      <c r="D5" s="207"/>
      <c r="E5" s="452" t="str">
        <f>IF('Příloha 1 k dohodě'!C8="","",'Příloha 1 k dohodě'!C8)</f>
        <v/>
      </c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89" t="s">
        <v>157</v>
      </c>
      <c r="T5" s="454" t="str">
        <f>IF('Příloha 1 k dohodě'!P8="","",'Příloha 1 k dohodě'!P8)</f>
        <v/>
      </c>
    </row>
    <row r="6" spans="1:20" x14ac:dyDescent="0.25">
      <c r="A6" s="255" t="s">
        <v>0</v>
      </c>
      <c r="B6" s="252" t="s">
        <v>6</v>
      </c>
      <c r="C6" s="252" t="s">
        <v>7</v>
      </c>
      <c r="D6" s="252" t="s">
        <v>35</v>
      </c>
      <c r="E6" s="252" t="s">
        <v>24</v>
      </c>
      <c r="F6" s="252" t="s">
        <v>182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4"/>
      <c r="R6" s="254"/>
      <c r="S6" s="252"/>
      <c r="T6" s="260"/>
    </row>
    <row r="7" spans="1:20" ht="14.4" customHeight="1" x14ac:dyDescent="0.25">
      <c r="A7" s="169"/>
      <c r="B7" s="245"/>
      <c r="C7" s="245"/>
      <c r="D7" s="245"/>
      <c r="E7" s="245"/>
      <c r="F7" s="245" t="s">
        <v>31</v>
      </c>
      <c r="G7" s="245" t="s">
        <v>183</v>
      </c>
      <c r="H7" s="245" t="s">
        <v>184</v>
      </c>
      <c r="I7" s="245" t="s">
        <v>185</v>
      </c>
      <c r="J7" s="245" t="s">
        <v>186</v>
      </c>
      <c r="K7" s="245" t="s">
        <v>187</v>
      </c>
      <c r="L7" s="90" t="s">
        <v>128</v>
      </c>
      <c r="M7" s="91" t="s">
        <v>129</v>
      </c>
      <c r="N7" s="92" t="s">
        <v>130</v>
      </c>
      <c r="O7" s="92" t="s">
        <v>131</v>
      </c>
      <c r="P7" s="247" t="s">
        <v>188</v>
      </c>
      <c r="Q7" s="248" t="s">
        <v>85</v>
      </c>
      <c r="R7" s="93" t="s">
        <v>132</v>
      </c>
      <c r="S7" s="250" t="s">
        <v>189</v>
      </c>
      <c r="T7" s="251"/>
    </row>
    <row r="8" spans="1:20" x14ac:dyDescent="0.25">
      <c r="A8" s="169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94">
        <v>0.33800000000000002</v>
      </c>
      <c r="M8" s="91"/>
      <c r="N8" s="92"/>
      <c r="O8" s="92"/>
      <c r="P8" s="247"/>
      <c r="Q8" s="249"/>
      <c r="R8" s="127">
        <v>198</v>
      </c>
      <c r="S8" s="250"/>
      <c r="T8" s="251"/>
    </row>
    <row r="9" spans="1:20" x14ac:dyDescent="0.25">
      <c r="A9" s="169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94"/>
      <c r="M9" s="91"/>
      <c r="N9" s="92"/>
      <c r="O9" s="92"/>
      <c r="P9" s="247"/>
      <c r="Q9" s="95">
        <v>1</v>
      </c>
      <c r="R9" s="96" t="s">
        <v>133</v>
      </c>
      <c r="S9" s="250"/>
      <c r="T9" s="251"/>
    </row>
    <row r="10" spans="1:20" x14ac:dyDescent="0.25">
      <c r="A10" s="169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94"/>
      <c r="M10" s="91"/>
      <c r="N10" s="92"/>
      <c r="O10" s="92"/>
      <c r="P10" s="247"/>
      <c r="Q10" s="254" t="s">
        <v>135</v>
      </c>
      <c r="R10" s="127">
        <v>33000</v>
      </c>
      <c r="S10" s="250"/>
      <c r="T10" s="251"/>
    </row>
    <row r="11" spans="1:20" x14ac:dyDescent="0.25">
      <c r="A11" s="169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94"/>
      <c r="M11" s="91"/>
      <c r="N11" s="92"/>
      <c r="O11" s="92"/>
      <c r="P11" s="247"/>
      <c r="Q11" s="254"/>
      <c r="R11" s="97" t="s">
        <v>41</v>
      </c>
      <c r="S11" s="250"/>
      <c r="T11" s="251"/>
    </row>
    <row r="12" spans="1:20" ht="27" thickBot="1" x14ac:dyDescent="0.3">
      <c r="A12" s="256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98" t="s">
        <v>134</v>
      </c>
      <c r="M12" s="99"/>
      <c r="N12" s="100"/>
      <c r="O12" s="100"/>
      <c r="P12" s="246"/>
      <c r="Q12" s="254"/>
      <c r="R12" s="96" t="s">
        <v>177</v>
      </c>
      <c r="S12" s="101" t="s">
        <v>32</v>
      </c>
      <c r="T12" s="102" t="s">
        <v>33</v>
      </c>
    </row>
    <row r="13" spans="1:20" ht="25.2" customHeight="1" x14ac:dyDescent="0.25">
      <c r="A13" s="19">
        <v>1</v>
      </c>
      <c r="B13" s="447" t="str">
        <f>IF('Příloha 1 k dohodě'!B11="","",'Příloha 1 k dohodě'!B11)</f>
        <v/>
      </c>
      <c r="C13" s="447" t="str">
        <f>IF('Příloha 1 k dohodě'!C11="","",'Příloha 1 k dohodě'!C11)</f>
        <v/>
      </c>
      <c r="D13" s="447" t="str">
        <f>IF('Příloha 1 k dohodě'!D11="","",'Příloha 1 k dohodě'!D11)</f>
        <v/>
      </c>
      <c r="E13" s="448" t="str">
        <f>IF('Příloha 1 k dohodě'!E11="","",'Příloha 1 k dohodě'!E11)</f>
        <v/>
      </c>
      <c r="F13" s="103"/>
      <c r="G13" s="104"/>
      <c r="H13" s="105"/>
      <c r="I13" s="455">
        <f>F13*G13+H13</f>
        <v>0</v>
      </c>
      <c r="J13" s="455">
        <f>I13*$L$8</f>
        <v>0</v>
      </c>
      <c r="K13" s="456">
        <f>SUM(I13:J13)</f>
        <v>0</v>
      </c>
      <c r="L13" s="456" t="str">
        <f>IF(P13="","",P13*$R$10)</f>
        <v/>
      </c>
      <c r="M13" s="455">
        <f>IF(ISERROR(K13/F13),0,K13/F13)</f>
        <v>0</v>
      </c>
      <c r="N13" s="457">
        <f t="shared" ref="N13:N32" si="0">M13*$Q$9</f>
        <v>0</v>
      </c>
      <c r="O13" s="455">
        <f t="shared" ref="O13:O32" si="1">IF(N13&gt;$R$8,$R$8*F13,N13*F13)</f>
        <v>0</v>
      </c>
      <c r="P13" s="458" t="str">
        <f>IF('Příloha 1 k dohodě'!N11="","",'Příloha 1 k dohodě'!N11)</f>
        <v/>
      </c>
      <c r="Q13" s="459">
        <f>IF(P13="",0,IF(O13&gt;L13,L13,O13))</f>
        <v>0</v>
      </c>
      <c r="R13" s="456">
        <f>IF(P13="",0,IF(O13&gt;L13,L13,O13))</f>
        <v>0</v>
      </c>
      <c r="S13" s="103"/>
      <c r="T13" s="106"/>
    </row>
    <row r="14" spans="1:20" ht="25.2" customHeight="1" x14ac:dyDescent="0.25">
      <c r="A14" s="6">
        <v>2</v>
      </c>
      <c r="B14" s="149" t="str">
        <f>IF('Příloha 1 k dohodě'!B12="","",'Příloha 1 k dohodě'!B12)</f>
        <v/>
      </c>
      <c r="C14" s="149" t="str">
        <f>IF('Příloha 1 k dohodě'!C12="","",'Příloha 1 k dohodě'!C12)</f>
        <v/>
      </c>
      <c r="D14" s="149" t="str">
        <f>IF('Příloha 1 k dohodě'!D12="","",'Příloha 1 k dohodě'!D12)</f>
        <v/>
      </c>
      <c r="E14" s="449" t="str">
        <f>IF('Příloha 1 k dohodě'!E12="","",'Příloha 1 k dohodě'!E12)</f>
        <v/>
      </c>
      <c r="F14" s="107"/>
      <c r="G14" s="108"/>
      <c r="H14" s="109"/>
      <c r="I14" s="460">
        <f t="shared" ref="I14:I31" si="2">F14*G14+H14</f>
        <v>0</v>
      </c>
      <c r="J14" s="460">
        <f t="shared" ref="J14:J32" si="3">I14*$L$8</f>
        <v>0</v>
      </c>
      <c r="K14" s="461">
        <f t="shared" ref="K14:K23" si="4">SUM(I14:J14)</f>
        <v>0</v>
      </c>
      <c r="L14" s="461" t="str">
        <f t="shared" ref="L14:L32" si="5">IF(P14="","",P14*$R$10)</f>
        <v/>
      </c>
      <c r="M14" s="460">
        <f>IF(ISERROR(K14/F14),0,K14/F14)</f>
        <v>0</v>
      </c>
      <c r="N14" s="462">
        <f t="shared" si="0"/>
        <v>0</v>
      </c>
      <c r="O14" s="460">
        <f t="shared" si="1"/>
        <v>0</v>
      </c>
      <c r="P14" s="463" t="str">
        <f>IF('Příloha 1 k dohodě'!N12="","",'Příloha 1 k dohodě'!N12)</f>
        <v/>
      </c>
      <c r="Q14" s="464">
        <f t="shared" ref="Q14:Q32" si="6">IF(P14="",0,IF(O14&gt;L14,L14,O14))</f>
        <v>0</v>
      </c>
      <c r="R14" s="461">
        <f t="shared" ref="R14:R32" si="7">IF(P14="",0,IF(O14&gt;L14,L14,O14))</f>
        <v>0</v>
      </c>
      <c r="S14" s="107"/>
      <c r="T14" s="110"/>
    </row>
    <row r="15" spans="1:20" ht="25.2" customHeight="1" x14ac:dyDescent="0.25">
      <c r="A15" s="6">
        <v>3</v>
      </c>
      <c r="B15" s="149" t="str">
        <f>IF('Příloha 1 k dohodě'!B13="","",'Příloha 1 k dohodě'!B13)</f>
        <v/>
      </c>
      <c r="C15" s="149" t="str">
        <f>IF('Příloha 1 k dohodě'!C13="","",'Příloha 1 k dohodě'!C13)</f>
        <v/>
      </c>
      <c r="D15" s="149" t="str">
        <f>IF('Příloha 1 k dohodě'!D13="","",'Příloha 1 k dohodě'!D13)</f>
        <v/>
      </c>
      <c r="E15" s="449" t="str">
        <f>IF('Příloha 1 k dohodě'!E13="","",'Příloha 1 k dohodě'!E13)</f>
        <v/>
      </c>
      <c r="F15" s="107"/>
      <c r="G15" s="108"/>
      <c r="H15" s="109"/>
      <c r="I15" s="460">
        <f t="shared" si="2"/>
        <v>0</v>
      </c>
      <c r="J15" s="460">
        <f t="shared" si="3"/>
        <v>0</v>
      </c>
      <c r="K15" s="461">
        <f t="shared" si="4"/>
        <v>0</v>
      </c>
      <c r="L15" s="461" t="str">
        <f t="shared" si="5"/>
        <v/>
      </c>
      <c r="M15" s="460">
        <f>IF(ISERROR(K15/F15),0,K15/F15)</f>
        <v>0</v>
      </c>
      <c r="N15" s="462">
        <f t="shared" si="0"/>
        <v>0</v>
      </c>
      <c r="O15" s="460">
        <f t="shared" si="1"/>
        <v>0</v>
      </c>
      <c r="P15" s="463" t="str">
        <f>IF('Příloha 1 k dohodě'!N13="","",'Příloha 1 k dohodě'!N13)</f>
        <v/>
      </c>
      <c r="Q15" s="464">
        <f t="shared" si="6"/>
        <v>0</v>
      </c>
      <c r="R15" s="461">
        <f t="shared" si="7"/>
        <v>0</v>
      </c>
      <c r="S15" s="107"/>
      <c r="T15" s="110"/>
    </row>
    <row r="16" spans="1:20" ht="25.2" customHeight="1" x14ac:dyDescent="0.25">
      <c r="A16" s="6">
        <v>4</v>
      </c>
      <c r="B16" s="149" t="str">
        <f>IF('Příloha 1 k dohodě'!B14="","",'Příloha 1 k dohodě'!B14)</f>
        <v/>
      </c>
      <c r="C16" s="149" t="str">
        <f>IF('Příloha 1 k dohodě'!C14="","",'Příloha 1 k dohodě'!C14)</f>
        <v/>
      </c>
      <c r="D16" s="149" t="str">
        <f>IF('Příloha 1 k dohodě'!D14="","",'Příloha 1 k dohodě'!D14)</f>
        <v/>
      </c>
      <c r="E16" s="449" t="str">
        <f>IF('Příloha 1 k dohodě'!E14="","",'Příloha 1 k dohodě'!E14)</f>
        <v/>
      </c>
      <c r="F16" s="107"/>
      <c r="G16" s="108"/>
      <c r="H16" s="109"/>
      <c r="I16" s="460">
        <f t="shared" si="2"/>
        <v>0</v>
      </c>
      <c r="J16" s="460">
        <f t="shared" si="3"/>
        <v>0</v>
      </c>
      <c r="K16" s="461">
        <f t="shared" si="4"/>
        <v>0</v>
      </c>
      <c r="L16" s="461" t="str">
        <f t="shared" si="5"/>
        <v/>
      </c>
      <c r="M16" s="460">
        <f>IF(ISERROR(K16/F16),0,K16/F16)</f>
        <v>0</v>
      </c>
      <c r="N16" s="462">
        <f t="shared" si="0"/>
        <v>0</v>
      </c>
      <c r="O16" s="460">
        <f t="shared" si="1"/>
        <v>0</v>
      </c>
      <c r="P16" s="463" t="str">
        <f>IF('Příloha 1 k dohodě'!N14="","",'Příloha 1 k dohodě'!N14)</f>
        <v/>
      </c>
      <c r="Q16" s="464">
        <f t="shared" si="6"/>
        <v>0</v>
      </c>
      <c r="R16" s="461">
        <f t="shared" si="7"/>
        <v>0</v>
      </c>
      <c r="S16" s="107"/>
      <c r="T16" s="110"/>
    </row>
    <row r="17" spans="1:20" ht="25.2" customHeight="1" x14ac:dyDescent="0.25">
      <c r="A17" s="6">
        <v>5</v>
      </c>
      <c r="B17" s="149" t="str">
        <f>IF('Příloha 1 k dohodě'!B15="","",'Příloha 1 k dohodě'!B15)</f>
        <v/>
      </c>
      <c r="C17" s="149" t="str">
        <f>IF('Příloha 1 k dohodě'!C15="","",'Příloha 1 k dohodě'!C15)</f>
        <v/>
      </c>
      <c r="D17" s="149" t="str">
        <f>IF('Příloha 1 k dohodě'!D15="","",'Příloha 1 k dohodě'!D15)</f>
        <v/>
      </c>
      <c r="E17" s="449" t="str">
        <f>IF('Příloha 1 k dohodě'!E15="","",'Příloha 1 k dohodě'!E15)</f>
        <v/>
      </c>
      <c r="F17" s="107"/>
      <c r="G17" s="108"/>
      <c r="H17" s="109"/>
      <c r="I17" s="460">
        <f t="shared" si="2"/>
        <v>0</v>
      </c>
      <c r="J17" s="460">
        <f t="shared" si="3"/>
        <v>0</v>
      </c>
      <c r="K17" s="461">
        <f t="shared" si="4"/>
        <v>0</v>
      </c>
      <c r="L17" s="461" t="str">
        <f t="shared" si="5"/>
        <v/>
      </c>
      <c r="M17" s="460">
        <f>IF(ISERROR(K17/F17),0,K17/F17)</f>
        <v>0</v>
      </c>
      <c r="N17" s="462">
        <f t="shared" si="0"/>
        <v>0</v>
      </c>
      <c r="O17" s="460">
        <f t="shared" si="1"/>
        <v>0</v>
      </c>
      <c r="P17" s="463" t="str">
        <f>IF('Příloha 1 k dohodě'!N15="","",'Příloha 1 k dohodě'!N15)</f>
        <v/>
      </c>
      <c r="Q17" s="464">
        <f t="shared" si="6"/>
        <v>0</v>
      </c>
      <c r="R17" s="461">
        <f t="shared" si="7"/>
        <v>0</v>
      </c>
      <c r="S17" s="107"/>
      <c r="T17" s="110"/>
    </row>
    <row r="18" spans="1:20" ht="25.2" customHeight="1" x14ac:dyDescent="0.25">
      <c r="A18" s="6">
        <v>6</v>
      </c>
      <c r="B18" s="149" t="str">
        <f>IF('Příloha 1 k dohodě'!B16="","",'Příloha 1 k dohodě'!B16)</f>
        <v/>
      </c>
      <c r="C18" s="149" t="str">
        <f>IF('Příloha 1 k dohodě'!C16="","",'Příloha 1 k dohodě'!C16)</f>
        <v/>
      </c>
      <c r="D18" s="149" t="str">
        <f>IF('Příloha 1 k dohodě'!D16="","",'Příloha 1 k dohodě'!D16)</f>
        <v/>
      </c>
      <c r="E18" s="449" t="str">
        <f>IF('Příloha 1 k dohodě'!E16="","",'Příloha 1 k dohodě'!E16)</f>
        <v/>
      </c>
      <c r="F18" s="107"/>
      <c r="G18" s="108"/>
      <c r="H18" s="109"/>
      <c r="I18" s="460">
        <f t="shared" si="2"/>
        <v>0</v>
      </c>
      <c r="J18" s="460">
        <f t="shared" si="3"/>
        <v>0</v>
      </c>
      <c r="K18" s="461">
        <f t="shared" si="4"/>
        <v>0</v>
      </c>
      <c r="L18" s="461" t="str">
        <f t="shared" si="5"/>
        <v/>
      </c>
      <c r="M18" s="460">
        <f t="shared" ref="M18:M32" si="8">IF(ISERROR(K18/F18),0,K18/F18)</f>
        <v>0</v>
      </c>
      <c r="N18" s="462">
        <f t="shared" si="0"/>
        <v>0</v>
      </c>
      <c r="O18" s="460">
        <f t="shared" si="1"/>
        <v>0</v>
      </c>
      <c r="P18" s="463" t="str">
        <f>IF('Příloha 1 k dohodě'!N16="","",'Příloha 1 k dohodě'!N16)</f>
        <v/>
      </c>
      <c r="Q18" s="464">
        <f t="shared" si="6"/>
        <v>0</v>
      </c>
      <c r="R18" s="461">
        <f t="shared" si="7"/>
        <v>0</v>
      </c>
      <c r="S18" s="107"/>
      <c r="T18" s="110"/>
    </row>
    <row r="19" spans="1:20" ht="25.2" customHeight="1" x14ac:dyDescent="0.25">
      <c r="A19" s="6">
        <v>7</v>
      </c>
      <c r="B19" s="149" t="str">
        <f>IF('Příloha 1 k dohodě'!B17="","",'Příloha 1 k dohodě'!B17)</f>
        <v/>
      </c>
      <c r="C19" s="149" t="str">
        <f>IF('Příloha 1 k dohodě'!C17="","",'Příloha 1 k dohodě'!C17)</f>
        <v/>
      </c>
      <c r="D19" s="149" t="str">
        <f>IF('Příloha 1 k dohodě'!D17="","",'Příloha 1 k dohodě'!D17)</f>
        <v/>
      </c>
      <c r="E19" s="449" t="str">
        <f>IF('Příloha 1 k dohodě'!E17="","",'Příloha 1 k dohodě'!E17)</f>
        <v/>
      </c>
      <c r="F19" s="107"/>
      <c r="G19" s="108"/>
      <c r="H19" s="109"/>
      <c r="I19" s="460">
        <f t="shared" si="2"/>
        <v>0</v>
      </c>
      <c r="J19" s="460">
        <f t="shared" si="3"/>
        <v>0</v>
      </c>
      <c r="K19" s="461">
        <f t="shared" si="4"/>
        <v>0</v>
      </c>
      <c r="L19" s="461" t="str">
        <f t="shared" si="5"/>
        <v/>
      </c>
      <c r="M19" s="460">
        <f t="shared" si="8"/>
        <v>0</v>
      </c>
      <c r="N19" s="462">
        <f t="shared" si="0"/>
        <v>0</v>
      </c>
      <c r="O19" s="460">
        <f t="shared" si="1"/>
        <v>0</v>
      </c>
      <c r="P19" s="463" t="str">
        <f>IF('Příloha 1 k dohodě'!N17="","",'Příloha 1 k dohodě'!N17)</f>
        <v/>
      </c>
      <c r="Q19" s="464">
        <f t="shared" si="6"/>
        <v>0</v>
      </c>
      <c r="R19" s="461">
        <f t="shared" si="7"/>
        <v>0</v>
      </c>
      <c r="S19" s="107"/>
      <c r="T19" s="110"/>
    </row>
    <row r="20" spans="1:20" ht="25.2" customHeight="1" x14ac:dyDescent="0.25">
      <c r="A20" s="6">
        <v>8</v>
      </c>
      <c r="B20" s="149" t="str">
        <f>IF('Příloha 1 k dohodě'!B18="","",'Příloha 1 k dohodě'!B18)</f>
        <v/>
      </c>
      <c r="C20" s="149" t="str">
        <f>IF('Příloha 1 k dohodě'!C18="","",'Příloha 1 k dohodě'!C18)</f>
        <v/>
      </c>
      <c r="D20" s="149" t="str">
        <f>IF('Příloha 1 k dohodě'!D18="","",'Příloha 1 k dohodě'!D18)</f>
        <v/>
      </c>
      <c r="E20" s="449" t="str">
        <f>IF('Příloha 1 k dohodě'!E18="","",'Příloha 1 k dohodě'!E18)</f>
        <v/>
      </c>
      <c r="F20" s="107"/>
      <c r="G20" s="108"/>
      <c r="H20" s="109"/>
      <c r="I20" s="460">
        <f t="shared" si="2"/>
        <v>0</v>
      </c>
      <c r="J20" s="460">
        <f t="shared" si="3"/>
        <v>0</v>
      </c>
      <c r="K20" s="461">
        <f t="shared" si="4"/>
        <v>0</v>
      </c>
      <c r="L20" s="461" t="str">
        <f t="shared" si="5"/>
        <v/>
      </c>
      <c r="M20" s="460">
        <f t="shared" si="8"/>
        <v>0</v>
      </c>
      <c r="N20" s="462">
        <f t="shared" si="0"/>
        <v>0</v>
      </c>
      <c r="O20" s="460">
        <f t="shared" si="1"/>
        <v>0</v>
      </c>
      <c r="P20" s="463" t="str">
        <f>IF('Příloha 1 k dohodě'!N18="","",'Příloha 1 k dohodě'!N18)</f>
        <v/>
      </c>
      <c r="Q20" s="464">
        <f t="shared" si="6"/>
        <v>0</v>
      </c>
      <c r="R20" s="461">
        <f t="shared" si="7"/>
        <v>0</v>
      </c>
      <c r="S20" s="107"/>
      <c r="T20" s="110"/>
    </row>
    <row r="21" spans="1:20" ht="25.2" customHeight="1" x14ac:dyDescent="0.25">
      <c r="A21" s="6">
        <v>9</v>
      </c>
      <c r="B21" s="149" t="str">
        <f>IF('Příloha 1 k dohodě'!B19="","",'Příloha 1 k dohodě'!B19)</f>
        <v/>
      </c>
      <c r="C21" s="149" t="str">
        <f>IF('Příloha 1 k dohodě'!C19="","",'Příloha 1 k dohodě'!C19)</f>
        <v/>
      </c>
      <c r="D21" s="149" t="str">
        <f>IF('Příloha 1 k dohodě'!D19="","",'Příloha 1 k dohodě'!D19)</f>
        <v/>
      </c>
      <c r="E21" s="449" t="str">
        <f>IF('Příloha 1 k dohodě'!E19="","",'Příloha 1 k dohodě'!E19)</f>
        <v/>
      </c>
      <c r="F21" s="107"/>
      <c r="G21" s="108"/>
      <c r="H21" s="109"/>
      <c r="I21" s="460">
        <f t="shared" si="2"/>
        <v>0</v>
      </c>
      <c r="J21" s="460">
        <f t="shared" si="3"/>
        <v>0</v>
      </c>
      <c r="K21" s="461">
        <f t="shared" si="4"/>
        <v>0</v>
      </c>
      <c r="L21" s="461" t="str">
        <f t="shared" si="5"/>
        <v/>
      </c>
      <c r="M21" s="460">
        <f t="shared" si="8"/>
        <v>0</v>
      </c>
      <c r="N21" s="462">
        <f t="shared" si="0"/>
        <v>0</v>
      </c>
      <c r="O21" s="460">
        <f t="shared" si="1"/>
        <v>0</v>
      </c>
      <c r="P21" s="463" t="str">
        <f>IF('Příloha 1 k dohodě'!N19="","",'Příloha 1 k dohodě'!N19)</f>
        <v/>
      </c>
      <c r="Q21" s="464">
        <f t="shared" si="6"/>
        <v>0</v>
      </c>
      <c r="R21" s="461">
        <f t="shared" si="7"/>
        <v>0</v>
      </c>
      <c r="S21" s="107"/>
      <c r="T21" s="110"/>
    </row>
    <row r="22" spans="1:20" ht="25.2" customHeight="1" x14ac:dyDescent="0.25">
      <c r="A22" s="6">
        <v>10</v>
      </c>
      <c r="B22" s="149" t="str">
        <f>IF('Příloha 1 k dohodě'!B20="","",'Příloha 1 k dohodě'!B20)</f>
        <v/>
      </c>
      <c r="C22" s="149" t="str">
        <f>IF('Příloha 1 k dohodě'!C20="","",'Příloha 1 k dohodě'!C20)</f>
        <v/>
      </c>
      <c r="D22" s="149" t="str">
        <f>IF('Příloha 1 k dohodě'!D20="","",'Příloha 1 k dohodě'!D20)</f>
        <v/>
      </c>
      <c r="E22" s="449" t="str">
        <f>IF('Příloha 1 k dohodě'!E20="","",'Příloha 1 k dohodě'!E20)</f>
        <v/>
      </c>
      <c r="F22" s="107"/>
      <c r="G22" s="108"/>
      <c r="H22" s="109"/>
      <c r="I22" s="460">
        <f t="shared" si="2"/>
        <v>0</v>
      </c>
      <c r="J22" s="460">
        <f t="shared" si="3"/>
        <v>0</v>
      </c>
      <c r="K22" s="461">
        <f t="shared" si="4"/>
        <v>0</v>
      </c>
      <c r="L22" s="461" t="str">
        <f t="shared" si="5"/>
        <v/>
      </c>
      <c r="M22" s="460">
        <f t="shared" si="8"/>
        <v>0</v>
      </c>
      <c r="N22" s="462">
        <f t="shared" si="0"/>
        <v>0</v>
      </c>
      <c r="O22" s="460">
        <f t="shared" si="1"/>
        <v>0</v>
      </c>
      <c r="P22" s="463" t="str">
        <f>IF('Příloha 1 k dohodě'!N20="","",'Příloha 1 k dohodě'!N20)</f>
        <v/>
      </c>
      <c r="Q22" s="464">
        <f t="shared" si="6"/>
        <v>0</v>
      </c>
      <c r="R22" s="461">
        <f t="shared" si="7"/>
        <v>0</v>
      </c>
      <c r="S22" s="107"/>
      <c r="T22" s="110"/>
    </row>
    <row r="23" spans="1:20" ht="25.2" customHeight="1" x14ac:dyDescent="0.25">
      <c r="A23" s="6">
        <v>11</v>
      </c>
      <c r="B23" s="149" t="str">
        <f>IF('Příloha 1 k dohodě'!B21="","",'Příloha 1 k dohodě'!B21)</f>
        <v/>
      </c>
      <c r="C23" s="149" t="str">
        <f>IF('Příloha 1 k dohodě'!C21="","",'Příloha 1 k dohodě'!C21)</f>
        <v/>
      </c>
      <c r="D23" s="149" t="str">
        <f>IF('Příloha 1 k dohodě'!D21="","",'Příloha 1 k dohodě'!D21)</f>
        <v/>
      </c>
      <c r="E23" s="449" t="str">
        <f>IF('Příloha 1 k dohodě'!E21="","",'Příloha 1 k dohodě'!E21)</f>
        <v/>
      </c>
      <c r="F23" s="107"/>
      <c r="G23" s="108"/>
      <c r="H23" s="109"/>
      <c r="I23" s="460">
        <f t="shared" si="2"/>
        <v>0</v>
      </c>
      <c r="J23" s="460">
        <f t="shared" si="3"/>
        <v>0</v>
      </c>
      <c r="K23" s="461">
        <f t="shared" si="4"/>
        <v>0</v>
      </c>
      <c r="L23" s="461" t="str">
        <f t="shared" si="5"/>
        <v/>
      </c>
      <c r="M23" s="460">
        <f t="shared" si="8"/>
        <v>0</v>
      </c>
      <c r="N23" s="462">
        <f t="shared" si="0"/>
        <v>0</v>
      </c>
      <c r="O23" s="460">
        <f t="shared" si="1"/>
        <v>0</v>
      </c>
      <c r="P23" s="463" t="str">
        <f>IF('Příloha 1 k dohodě'!N21="","",'Příloha 1 k dohodě'!N21)</f>
        <v/>
      </c>
      <c r="Q23" s="464">
        <f t="shared" si="6"/>
        <v>0</v>
      </c>
      <c r="R23" s="461">
        <f t="shared" si="7"/>
        <v>0</v>
      </c>
      <c r="S23" s="107"/>
      <c r="T23" s="110"/>
    </row>
    <row r="24" spans="1:20" ht="25.2" customHeight="1" x14ac:dyDescent="0.25">
      <c r="A24" s="6">
        <v>12</v>
      </c>
      <c r="B24" s="149" t="str">
        <f>IF('Příloha 1 k dohodě'!B22="","",'Příloha 1 k dohodě'!B22)</f>
        <v/>
      </c>
      <c r="C24" s="149" t="str">
        <f>IF('Příloha 1 k dohodě'!C22="","",'Příloha 1 k dohodě'!C22)</f>
        <v/>
      </c>
      <c r="D24" s="149" t="str">
        <f>IF('Příloha 1 k dohodě'!D22="","",'Příloha 1 k dohodě'!D22)</f>
        <v/>
      </c>
      <c r="E24" s="449" t="str">
        <f>IF('Příloha 1 k dohodě'!E22="","",'Příloha 1 k dohodě'!E22)</f>
        <v/>
      </c>
      <c r="F24" s="107"/>
      <c r="G24" s="108"/>
      <c r="H24" s="109"/>
      <c r="I24" s="460">
        <f t="shared" si="2"/>
        <v>0</v>
      </c>
      <c r="J24" s="460">
        <f t="shared" si="3"/>
        <v>0</v>
      </c>
      <c r="K24" s="461">
        <f t="shared" ref="K24:K32" si="9">SUM(I24:J24)</f>
        <v>0</v>
      </c>
      <c r="L24" s="461" t="str">
        <f t="shared" si="5"/>
        <v/>
      </c>
      <c r="M24" s="460">
        <f t="shared" si="8"/>
        <v>0</v>
      </c>
      <c r="N24" s="462">
        <f t="shared" si="0"/>
        <v>0</v>
      </c>
      <c r="O24" s="460">
        <f t="shared" si="1"/>
        <v>0</v>
      </c>
      <c r="P24" s="463" t="str">
        <f>IF('Příloha 1 k dohodě'!N22="","",'Příloha 1 k dohodě'!N22)</f>
        <v/>
      </c>
      <c r="Q24" s="464">
        <f t="shared" si="6"/>
        <v>0</v>
      </c>
      <c r="R24" s="461">
        <f t="shared" si="7"/>
        <v>0</v>
      </c>
      <c r="S24" s="107"/>
      <c r="T24" s="110"/>
    </row>
    <row r="25" spans="1:20" ht="25.2" customHeight="1" x14ac:dyDescent="0.25">
      <c r="A25" s="6">
        <v>13</v>
      </c>
      <c r="B25" s="149" t="str">
        <f>IF('Příloha 1 k dohodě'!B23="","",'Příloha 1 k dohodě'!B23)</f>
        <v/>
      </c>
      <c r="C25" s="149" t="str">
        <f>IF('Příloha 1 k dohodě'!C23="","",'Příloha 1 k dohodě'!C23)</f>
        <v/>
      </c>
      <c r="D25" s="149" t="str">
        <f>IF('Příloha 1 k dohodě'!D23="","",'Příloha 1 k dohodě'!D23)</f>
        <v/>
      </c>
      <c r="E25" s="449" t="str">
        <f>IF('Příloha 1 k dohodě'!E23="","",'Příloha 1 k dohodě'!E23)</f>
        <v/>
      </c>
      <c r="F25" s="107"/>
      <c r="G25" s="108"/>
      <c r="H25" s="109"/>
      <c r="I25" s="460">
        <f t="shared" si="2"/>
        <v>0</v>
      </c>
      <c r="J25" s="460">
        <f t="shared" si="3"/>
        <v>0</v>
      </c>
      <c r="K25" s="461">
        <f t="shared" si="9"/>
        <v>0</v>
      </c>
      <c r="L25" s="461" t="str">
        <f t="shared" si="5"/>
        <v/>
      </c>
      <c r="M25" s="460">
        <f t="shared" si="8"/>
        <v>0</v>
      </c>
      <c r="N25" s="462">
        <f t="shared" si="0"/>
        <v>0</v>
      </c>
      <c r="O25" s="460">
        <f t="shared" si="1"/>
        <v>0</v>
      </c>
      <c r="P25" s="463" t="str">
        <f>IF('Příloha 1 k dohodě'!N23="","",'Příloha 1 k dohodě'!N23)</f>
        <v/>
      </c>
      <c r="Q25" s="464">
        <f t="shared" si="6"/>
        <v>0</v>
      </c>
      <c r="R25" s="461">
        <f t="shared" si="7"/>
        <v>0</v>
      </c>
      <c r="S25" s="107"/>
      <c r="T25" s="110"/>
    </row>
    <row r="26" spans="1:20" ht="25.2" customHeight="1" x14ac:dyDescent="0.25">
      <c r="A26" s="6">
        <v>14</v>
      </c>
      <c r="B26" s="149" t="str">
        <f>IF('Příloha 1 k dohodě'!B24="","",'Příloha 1 k dohodě'!B24)</f>
        <v/>
      </c>
      <c r="C26" s="149" t="str">
        <f>IF('Příloha 1 k dohodě'!C24="","",'Příloha 1 k dohodě'!C24)</f>
        <v/>
      </c>
      <c r="D26" s="149" t="str">
        <f>IF('Příloha 1 k dohodě'!D24="","",'Příloha 1 k dohodě'!D24)</f>
        <v/>
      </c>
      <c r="E26" s="449" t="str">
        <f>IF('Příloha 1 k dohodě'!E24="","",'Příloha 1 k dohodě'!E24)</f>
        <v/>
      </c>
      <c r="F26" s="107"/>
      <c r="G26" s="108"/>
      <c r="H26" s="109"/>
      <c r="I26" s="460">
        <f t="shared" si="2"/>
        <v>0</v>
      </c>
      <c r="J26" s="460">
        <f t="shared" si="3"/>
        <v>0</v>
      </c>
      <c r="K26" s="461">
        <f t="shared" si="9"/>
        <v>0</v>
      </c>
      <c r="L26" s="461" t="str">
        <f t="shared" si="5"/>
        <v/>
      </c>
      <c r="M26" s="460">
        <f t="shared" si="8"/>
        <v>0</v>
      </c>
      <c r="N26" s="462">
        <f t="shared" si="0"/>
        <v>0</v>
      </c>
      <c r="O26" s="460">
        <f t="shared" si="1"/>
        <v>0</v>
      </c>
      <c r="P26" s="463" t="str">
        <f>IF('Příloha 1 k dohodě'!N24="","",'Příloha 1 k dohodě'!N24)</f>
        <v/>
      </c>
      <c r="Q26" s="464">
        <f t="shared" si="6"/>
        <v>0</v>
      </c>
      <c r="R26" s="461">
        <f t="shared" si="7"/>
        <v>0</v>
      </c>
      <c r="S26" s="107"/>
      <c r="T26" s="110"/>
    </row>
    <row r="27" spans="1:20" ht="25.2" customHeight="1" x14ac:dyDescent="0.25">
      <c r="A27" s="6">
        <v>15</v>
      </c>
      <c r="B27" s="149" t="str">
        <f>IF('Příloha 1 k dohodě'!B25="","",'Příloha 1 k dohodě'!B25)</f>
        <v/>
      </c>
      <c r="C27" s="149" t="str">
        <f>IF('Příloha 1 k dohodě'!C25="","",'Příloha 1 k dohodě'!C25)</f>
        <v/>
      </c>
      <c r="D27" s="149" t="str">
        <f>IF('Příloha 1 k dohodě'!D25="","",'Příloha 1 k dohodě'!D25)</f>
        <v/>
      </c>
      <c r="E27" s="449" t="str">
        <f>IF('Příloha 1 k dohodě'!E25="","",'Příloha 1 k dohodě'!E25)</f>
        <v/>
      </c>
      <c r="F27" s="107"/>
      <c r="G27" s="108"/>
      <c r="H27" s="109"/>
      <c r="I27" s="460">
        <f t="shared" si="2"/>
        <v>0</v>
      </c>
      <c r="J27" s="460">
        <f t="shared" si="3"/>
        <v>0</v>
      </c>
      <c r="K27" s="461">
        <f t="shared" si="9"/>
        <v>0</v>
      </c>
      <c r="L27" s="461" t="str">
        <f t="shared" si="5"/>
        <v/>
      </c>
      <c r="M27" s="460">
        <f t="shared" si="8"/>
        <v>0</v>
      </c>
      <c r="N27" s="462">
        <f t="shared" si="0"/>
        <v>0</v>
      </c>
      <c r="O27" s="460">
        <f t="shared" si="1"/>
        <v>0</v>
      </c>
      <c r="P27" s="463" t="str">
        <f>IF('Příloha 1 k dohodě'!N25="","",'Příloha 1 k dohodě'!N25)</f>
        <v/>
      </c>
      <c r="Q27" s="464">
        <f t="shared" si="6"/>
        <v>0</v>
      </c>
      <c r="R27" s="461">
        <f t="shared" si="7"/>
        <v>0</v>
      </c>
      <c r="S27" s="107"/>
      <c r="T27" s="110"/>
    </row>
    <row r="28" spans="1:20" ht="25.2" customHeight="1" x14ac:dyDescent="0.25">
      <c r="A28" s="6">
        <v>16</v>
      </c>
      <c r="B28" s="149" t="str">
        <f>IF('Příloha 1 k dohodě'!B26="","",'Příloha 1 k dohodě'!B26)</f>
        <v/>
      </c>
      <c r="C28" s="149" t="str">
        <f>IF('Příloha 1 k dohodě'!C26="","",'Příloha 1 k dohodě'!C26)</f>
        <v/>
      </c>
      <c r="D28" s="149" t="str">
        <f>IF('Příloha 1 k dohodě'!D26="","",'Příloha 1 k dohodě'!D26)</f>
        <v/>
      </c>
      <c r="E28" s="449" t="str">
        <f>IF('Příloha 1 k dohodě'!E26="","",'Příloha 1 k dohodě'!E26)</f>
        <v/>
      </c>
      <c r="F28" s="107"/>
      <c r="G28" s="108"/>
      <c r="H28" s="109"/>
      <c r="I28" s="460">
        <f t="shared" si="2"/>
        <v>0</v>
      </c>
      <c r="J28" s="460">
        <f t="shared" si="3"/>
        <v>0</v>
      </c>
      <c r="K28" s="461">
        <f t="shared" si="9"/>
        <v>0</v>
      </c>
      <c r="L28" s="461" t="str">
        <f t="shared" si="5"/>
        <v/>
      </c>
      <c r="M28" s="460">
        <f t="shared" si="8"/>
        <v>0</v>
      </c>
      <c r="N28" s="462">
        <f t="shared" si="0"/>
        <v>0</v>
      </c>
      <c r="O28" s="460">
        <f t="shared" si="1"/>
        <v>0</v>
      </c>
      <c r="P28" s="463" t="str">
        <f>IF('Příloha 1 k dohodě'!N26="","",'Příloha 1 k dohodě'!N26)</f>
        <v/>
      </c>
      <c r="Q28" s="464">
        <f t="shared" si="6"/>
        <v>0</v>
      </c>
      <c r="R28" s="461">
        <f t="shared" si="7"/>
        <v>0</v>
      </c>
      <c r="S28" s="107"/>
      <c r="T28" s="110"/>
    </row>
    <row r="29" spans="1:20" ht="25.2" customHeight="1" x14ac:dyDescent="0.25">
      <c r="A29" s="6">
        <v>17</v>
      </c>
      <c r="B29" s="149" t="str">
        <f>IF('Příloha 1 k dohodě'!B27="","",'Příloha 1 k dohodě'!B27)</f>
        <v/>
      </c>
      <c r="C29" s="149" t="str">
        <f>IF('Příloha 1 k dohodě'!C27="","",'Příloha 1 k dohodě'!C27)</f>
        <v/>
      </c>
      <c r="D29" s="149" t="str">
        <f>IF('Příloha 1 k dohodě'!D27="","",'Příloha 1 k dohodě'!D27)</f>
        <v/>
      </c>
      <c r="E29" s="449" t="str">
        <f>IF('Příloha 1 k dohodě'!E27="","",'Příloha 1 k dohodě'!E27)</f>
        <v/>
      </c>
      <c r="F29" s="107"/>
      <c r="G29" s="108"/>
      <c r="H29" s="109"/>
      <c r="I29" s="460">
        <f t="shared" si="2"/>
        <v>0</v>
      </c>
      <c r="J29" s="460">
        <f t="shared" si="3"/>
        <v>0</v>
      </c>
      <c r="K29" s="461">
        <f t="shared" si="9"/>
        <v>0</v>
      </c>
      <c r="L29" s="461" t="str">
        <f t="shared" si="5"/>
        <v/>
      </c>
      <c r="M29" s="460">
        <f t="shared" si="8"/>
        <v>0</v>
      </c>
      <c r="N29" s="462">
        <f t="shared" si="0"/>
        <v>0</v>
      </c>
      <c r="O29" s="460">
        <f t="shared" si="1"/>
        <v>0</v>
      </c>
      <c r="P29" s="463" t="str">
        <f>IF('Příloha 1 k dohodě'!N27="","",'Příloha 1 k dohodě'!N27)</f>
        <v/>
      </c>
      <c r="Q29" s="464">
        <f t="shared" si="6"/>
        <v>0</v>
      </c>
      <c r="R29" s="461">
        <f t="shared" si="7"/>
        <v>0</v>
      </c>
      <c r="S29" s="107"/>
      <c r="T29" s="110"/>
    </row>
    <row r="30" spans="1:20" ht="25.2" customHeight="1" x14ac:dyDescent="0.25">
      <c r="A30" s="6">
        <v>18</v>
      </c>
      <c r="B30" s="149" t="str">
        <f>IF('Příloha 1 k dohodě'!B28="","",'Příloha 1 k dohodě'!B28)</f>
        <v/>
      </c>
      <c r="C30" s="149" t="str">
        <f>IF('Příloha 1 k dohodě'!C28="","",'Příloha 1 k dohodě'!C28)</f>
        <v/>
      </c>
      <c r="D30" s="149" t="str">
        <f>IF('Příloha 1 k dohodě'!D28="","",'Příloha 1 k dohodě'!D28)</f>
        <v/>
      </c>
      <c r="E30" s="449" t="str">
        <f>IF('Příloha 1 k dohodě'!E28="","",'Příloha 1 k dohodě'!E28)</f>
        <v/>
      </c>
      <c r="F30" s="107"/>
      <c r="G30" s="108"/>
      <c r="H30" s="109"/>
      <c r="I30" s="460">
        <f t="shared" si="2"/>
        <v>0</v>
      </c>
      <c r="J30" s="460">
        <f t="shared" si="3"/>
        <v>0</v>
      </c>
      <c r="K30" s="461">
        <f t="shared" si="9"/>
        <v>0</v>
      </c>
      <c r="L30" s="461" t="str">
        <f t="shared" si="5"/>
        <v/>
      </c>
      <c r="M30" s="460">
        <f t="shared" si="8"/>
        <v>0</v>
      </c>
      <c r="N30" s="462">
        <f t="shared" si="0"/>
        <v>0</v>
      </c>
      <c r="O30" s="460">
        <f t="shared" si="1"/>
        <v>0</v>
      </c>
      <c r="P30" s="463" t="str">
        <f>IF('Příloha 1 k dohodě'!N28="","",'Příloha 1 k dohodě'!N28)</f>
        <v/>
      </c>
      <c r="Q30" s="464">
        <f t="shared" si="6"/>
        <v>0</v>
      </c>
      <c r="R30" s="461">
        <f t="shared" si="7"/>
        <v>0</v>
      </c>
      <c r="S30" s="107"/>
      <c r="T30" s="110"/>
    </row>
    <row r="31" spans="1:20" ht="25.2" customHeight="1" x14ac:dyDescent="0.25">
      <c r="A31" s="6">
        <v>19</v>
      </c>
      <c r="B31" s="149" t="str">
        <f>IF('Příloha 1 k dohodě'!B29="","",'Příloha 1 k dohodě'!B29)</f>
        <v/>
      </c>
      <c r="C31" s="149" t="str">
        <f>IF('Příloha 1 k dohodě'!C29="","",'Příloha 1 k dohodě'!C29)</f>
        <v/>
      </c>
      <c r="D31" s="149" t="str">
        <f>IF('Příloha 1 k dohodě'!D29="","",'Příloha 1 k dohodě'!D29)</f>
        <v/>
      </c>
      <c r="E31" s="449" t="str">
        <f>IF('Příloha 1 k dohodě'!E29="","",'Příloha 1 k dohodě'!E29)</f>
        <v/>
      </c>
      <c r="F31" s="107"/>
      <c r="G31" s="108"/>
      <c r="H31" s="109"/>
      <c r="I31" s="460">
        <f t="shared" si="2"/>
        <v>0</v>
      </c>
      <c r="J31" s="460">
        <f t="shared" si="3"/>
        <v>0</v>
      </c>
      <c r="K31" s="461">
        <f t="shared" si="9"/>
        <v>0</v>
      </c>
      <c r="L31" s="461" t="str">
        <f t="shared" si="5"/>
        <v/>
      </c>
      <c r="M31" s="460">
        <f t="shared" si="8"/>
        <v>0</v>
      </c>
      <c r="N31" s="462">
        <f t="shared" si="0"/>
        <v>0</v>
      </c>
      <c r="O31" s="460">
        <f t="shared" si="1"/>
        <v>0</v>
      </c>
      <c r="P31" s="463" t="str">
        <f>IF('Příloha 1 k dohodě'!N29="","",'Příloha 1 k dohodě'!N29)</f>
        <v/>
      </c>
      <c r="Q31" s="464">
        <f t="shared" si="6"/>
        <v>0</v>
      </c>
      <c r="R31" s="461">
        <f t="shared" si="7"/>
        <v>0</v>
      </c>
      <c r="S31" s="107"/>
      <c r="T31" s="110"/>
    </row>
    <row r="32" spans="1:20" ht="25.2" customHeight="1" thickBot="1" x14ac:dyDescent="0.3">
      <c r="A32" s="23">
        <v>20</v>
      </c>
      <c r="B32" s="450" t="str">
        <f>IF('Příloha 1 k dohodě'!B30="","",'Příloha 1 k dohodě'!B30)</f>
        <v/>
      </c>
      <c r="C32" s="450" t="str">
        <f>IF('Příloha 1 k dohodě'!C30="","",'Příloha 1 k dohodě'!C30)</f>
        <v/>
      </c>
      <c r="D32" s="450" t="str">
        <f>IF('Příloha 1 k dohodě'!D30="","",'Příloha 1 k dohodě'!D30)</f>
        <v/>
      </c>
      <c r="E32" s="451" t="str">
        <f>IF('Příloha 1 k dohodě'!E30="","",'Příloha 1 k dohodě'!E30)</f>
        <v/>
      </c>
      <c r="F32" s="111"/>
      <c r="G32" s="112"/>
      <c r="H32" s="113"/>
      <c r="I32" s="465">
        <f>F32*G32+H32</f>
        <v>0</v>
      </c>
      <c r="J32" s="465">
        <f t="shared" si="3"/>
        <v>0</v>
      </c>
      <c r="K32" s="466">
        <f t="shared" si="9"/>
        <v>0</v>
      </c>
      <c r="L32" s="466" t="str">
        <f t="shared" si="5"/>
        <v/>
      </c>
      <c r="M32" s="465">
        <f t="shared" si="8"/>
        <v>0</v>
      </c>
      <c r="N32" s="465">
        <f t="shared" si="0"/>
        <v>0</v>
      </c>
      <c r="O32" s="466">
        <f t="shared" si="1"/>
        <v>0</v>
      </c>
      <c r="P32" s="467" t="str">
        <f>IF('Příloha 1 k dohodě'!N30="","",'Příloha 1 k dohodě'!N30)</f>
        <v/>
      </c>
      <c r="Q32" s="468">
        <f t="shared" si="6"/>
        <v>0</v>
      </c>
      <c r="R32" s="466">
        <f t="shared" si="7"/>
        <v>0</v>
      </c>
      <c r="S32" s="111"/>
      <c r="T32" s="114"/>
    </row>
    <row r="33" spans="1:20" ht="13.8" thickBot="1" x14ac:dyDescent="0.3">
      <c r="A33" s="202" t="s">
        <v>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</row>
    <row r="34" spans="1:20" ht="25.2" customHeight="1" thickBot="1" x14ac:dyDescent="0.3">
      <c r="A34" s="202"/>
      <c r="B34" s="202"/>
      <c r="C34" s="202"/>
      <c r="D34" s="202"/>
      <c r="E34" s="202"/>
      <c r="F34" s="202"/>
      <c r="G34" s="202"/>
      <c r="H34" s="202"/>
      <c r="I34" s="257"/>
      <c r="J34" s="115" t="s">
        <v>34</v>
      </c>
      <c r="K34" s="470">
        <f>FLOOR(SUM(K13:K32),1)</f>
        <v>0</v>
      </c>
      <c r="L34" s="116"/>
      <c r="M34" s="117"/>
      <c r="N34" s="116"/>
      <c r="O34" s="116"/>
      <c r="P34" s="118"/>
      <c r="Q34" s="118"/>
      <c r="R34" s="469">
        <f>FLOOR(SUM(R13:R32),1)</f>
        <v>0</v>
      </c>
      <c r="S34" s="258"/>
      <c r="T34" s="259"/>
    </row>
    <row r="35" spans="1:20" x14ac:dyDescent="0.25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</row>
    <row r="36" spans="1:20" ht="24" customHeight="1" x14ac:dyDescent="0.25">
      <c r="A36" s="253" t="s">
        <v>194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</row>
    <row r="37" spans="1:20" ht="38.4" customHeight="1" x14ac:dyDescent="0.25">
      <c r="A37" s="253" t="s">
        <v>195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</row>
    <row r="38" spans="1:20" x14ac:dyDescent="0.25">
      <c r="A38" s="202" t="s">
        <v>196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</row>
    <row r="39" spans="1:20" x14ac:dyDescent="0.25">
      <c r="A39" s="253" t="s">
        <v>136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</row>
    <row r="40" spans="1:20" ht="27.6" customHeight="1" x14ac:dyDescent="0.25">
      <c r="A40" s="253" t="s">
        <v>137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</row>
    <row r="41" spans="1:20" x14ac:dyDescent="0.25">
      <c r="A41" s="253" t="s">
        <v>86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</row>
    <row r="42" spans="1:20" ht="26.4" customHeight="1" x14ac:dyDescent="0.25">
      <c r="A42" s="253" t="s">
        <v>138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</row>
    <row r="43" spans="1:20" ht="24" customHeight="1" x14ac:dyDescent="0.25">
      <c r="A43" s="253" t="s">
        <v>155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</row>
    <row r="44" spans="1:20" ht="81" customHeight="1" x14ac:dyDescent="0.25">
      <c r="A44" s="264" t="s">
        <v>181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</row>
    <row r="45" spans="1:20" x14ac:dyDescent="0.25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</row>
    <row r="46" spans="1:20" ht="25.2" customHeight="1" x14ac:dyDescent="0.25">
      <c r="A46" s="225" t="s">
        <v>3</v>
      </c>
      <c r="B46" s="226"/>
      <c r="C46" s="261"/>
      <c r="D46" s="262"/>
      <c r="E46" s="263"/>
      <c r="F46" s="193" t="s">
        <v>20</v>
      </c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268" t="s">
        <v>88</v>
      </c>
      <c r="S46" s="269"/>
      <c r="T46" s="270"/>
    </row>
    <row r="47" spans="1:20" ht="25.2" customHeight="1" x14ac:dyDescent="0.25">
      <c r="A47" s="225" t="s">
        <v>4</v>
      </c>
      <c r="B47" s="226"/>
      <c r="C47" s="261" t="str">
        <f>IF('Příloha 1 k dohodě'!C34="","",'Příloha 1 k dohodě'!C34)</f>
        <v/>
      </c>
      <c r="D47" s="262"/>
      <c r="E47" s="263"/>
      <c r="F47" s="265" t="str">
        <f>IF('Příloha 1 k dohodě'!F34="","",'Příloha 1 k dohodě'!F34)</f>
        <v/>
      </c>
      <c r="G47" s="265"/>
      <c r="H47" s="265"/>
      <c r="I47" s="266"/>
      <c r="J47" s="267" t="str">
        <f>IF('Příloha 1 k dohodě'!J34="","",'Příloha 1 k dohodě'!J34)</f>
        <v/>
      </c>
      <c r="K47" s="265"/>
      <c r="L47" s="265"/>
      <c r="M47" s="265"/>
      <c r="N47" s="265"/>
      <c r="O47" s="265"/>
      <c r="P47" s="265"/>
      <c r="Q47" s="265"/>
      <c r="R47" s="271"/>
      <c r="S47" s="272"/>
      <c r="T47" s="273"/>
    </row>
    <row r="48" spans="1:20" ht="25.2" customHeight="1" x14ac:dyDescent="0.25">
      <c r="A48" s="225" t="s">
        <v>9</v>
      </c>
      <c r="B48" s="226"/>
      <c r="C48" s="277" t="str">
        <f>IF('Příloha 1 k dohodě'!C35="","",'Příloha 1 k dohodě'!C35)</f>
        <v/>
      </c>
      <c r="D48" s="278"/>
      <c r="E48" s="279"/>
      <c r="F48" s="265"/>
      <c r="G48" s="265"/>
      <c r="H48" s="265"/>
      <c r="I48" s="266"/>
      <c r="J48" s="267"/>
      <c r="K48" s="265"/>
      <c r="L48" s="265"/>
      <c r="M48" s="265"/>
      <c r="N48" s="265"/>
      <c r="O48" s="265"/>
      <c r="P48" s="265"/>
      <c r="Q48" s="265"/>
      <c r="R48" s="271"/>
      <c r="S48" s="272"/>
      <c r="T48" s="273"/>
    </row>
    <row r="49" spans="1:20" ht="25.2" customHeight="1" x14ac:dyDescent="0.25">
      <c r="A49" s="225" t="s">
        <v>5</v>
      </c>
      <c r="B49" s="226"/>
      <c r="C49" s="280" t="str">
        <f>IF('Příloha 1 k dohodě'!C36="","",'Příloha 1 k dohodě'!C36)</f>
        <v/>
      </c>
      <c r="D49" s="281"/>
      <c r="E49" s="282"/>
      <c r="F49" s="265"/>
      <c r="G49" s="265"/>
      <c r="H49" s="265"/>
      <c r="I49" s="266"/>
      <c r="J49" s="267"/>
      <c r="K49" s="265"/>
      <c r="L49" s="265"/>
      <c r="M49" s="265"/>
      <c r="N49" s="265"/>
      <c r="O49" s="265"/>
      <c r="P49" s="265"/>
      <c r="Q49" s="265"/>
      <c r="R49" s="274"/>
      <c r="S49" s="275"/>
      <c r="T49" s="276"/>
    </row>
  </sheetData>
  <sheetProtection algorithmName="SHA-512" hashValue="y4WmCdp9GeyLDBeKEj3QNSdF5YHoGPbPrF6mwcCw6dQ82f5z9MXjBo6BxylzIeImr9ON+cf0+xBTalrj1D5YWQ==" saltValue="tPwbFo4PTNHiiyUsp5S8FQ==" spinCount="100000" sheet="1" objects="1" scenarios="1"/>
  <mergeCells count="51">
    <mergeCell ref="A41:T41"/>
    <mergeCell ref="F46:Q46"/>
    <mergeCell ref="F47:I49"/>
    <mergeCell ref="J47:Q49"/>
    <mergeCell ref="R46:T49"/>
    <mergeCell ref="A47:B47"/>
    <mergeCell ref="C47:E47"/>
    <mergeCell ref="A48:B48"/>
    <mergeCell ref="C48:E48"/>
    <mergeCell ref="A49:B49"/>
    <mergeCell ref="C49:E49"/>
    <mergeCell ref="A46:B46"/>
    <mergeCell ref="C46:E46"/>
    <mergeCell ref="A42:T42"/>
    <mergeCell ref="A43:T43"/>
    <mergeCell ref="A44:T44"/>
    <mergeCell ref="A45:T45"/>
    <mergeCell ref="A37:T37"/>
    <mergeCell ref="A38:T38"/>
    <mergeCell ref="A39:T39"/>
    <mergeCell ref="A40:T40"/>
    <mergeCell ref="Q10:Q12"/>
    <mergeCell ref="A6:A12"/>
    <mergeCell ref="B6:B12"/>
    <mergeCell ref="C6:C12"/>
    <mergeCell ref="A33:T33"/>
    <mergeCell ref="A34:I34"/>
    <mergeCell ref="S34:T34"/>
    <mergeCell ref="A35:T35"/>
    <mergeCell ref="A36:T36"/>
    <mergeCell ref="F6:T6"/>
    <mergeCell ref="K7:K12"/>
    <mergeCell ref="P7:P12"/>
    <mergeCell ref="Q7:Q8"/>
    <mergeCell ref="S7:T11"/>
    <mergeCell ref="A4:D4"/>
    <mergeCell ref="A5:D5"/>
    <mergeCell ref="F7:F12"/>
    <mergeCell ref="G7:G12"/>
    <mergeCell ref="H7:H12"/>
    <mergeCell ref="I7:I12"/>
    <mergeCell ref="J7:J12"/>
    <mergeCell ref="D6:D12"/>
    <mergeCell ref="E6:E12"/>
    <mergeCell ref="E4:R4"/>
    <mergeCell ref="E5:R5"/>
    <mergeCell ref="L1:O1"/>
    <mergeCell ref="A2:D2"/>
    <mergeCell ref="E2:J2"/>
    <mergeCell ref="K2:T2"/>
    <mergeCell ref="A3:R3"/>
  </mergeCells>
  <conditionalFormatting sqref="K13:P32">
    <cfRule type="cellIs" dxfId="3" priority="4" stopIfTrue="1" operator="equal">
      <formula>0</formula>
    </cfRule>
  </conditionalFormatting>
  <conditionalFormatting sqref="J13:J32">
    <cfRule type="cellIs" dxfId="2" priority="2" operator="equal">
      <formula>0</formula>
    </cfRule>
    <cfRule type="expression" dxfId="1" priority="3" stopIfTrue="1">
      <formula>0</formula>
    </cfRule>
  </conditionalFormatting>
  <conditionalFormatting sqref="I13:I32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6" fitToHeight="10" orientation="landscape" r:id="rId1"/>
  <headerFooter>
    <oddFooter>&amp;LPodpora odborného vzdělávání zaměstnanců II
reg. č. CZ.03.1.52/0.0/0.0/15_021/0000053
OSÚ</oddFooter>
  </headerFooter>
  <ignoredErrors>
    <ignoredError sqref="P13:P32 C47:C49 F47 J47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90" zoomScaleNormal="90" workbookViewId="0">
      <selection activeCell="I11" sqref="I11:M11"/>
    </sheetView>
  </sheetViews>
  <sheetFormatPr defaultColWidth="9.109375" defaultRowHeight="13.2" x14ac:dyDescent="0.3"/>
  <cols>
    <col min="1" max="1" width="8.109375" style="18" customWidth="1"/>
    <col min="2" max="2" width="16.6640625" style="18" customWidth="1"/>
    <col min="3" max="3" width="30.6640625" style="18" customWidth="1"/>
    <col min="4" max="4" width="10.6640625" style="18" customWidth="1"/>
    <col min="5" max="5" width="21.33203125" style="18" customWidth="1"/>
    <col min="6" max="6" width="1.33203125" style="18" customWidth="1"/>
    <col min="7" max="7" width="7.88671875" style="18" customWidth="1"/>
    <col min="8" max="8" width="16.6640625" style="18" customWidth="1"/>
    <col min="9" max="9" width="20.88671875" style="18" customWidth="1"/>
    <col min="10" max="11" width="20.88671875" style="18" hidden="1" customWidth="1"/>
    <col min="12" max="12" width="20.88671875" style="18" customWidth="1"/>
    <col min="13" max="13" width="20.88671875" style="18" hidden="1" customWidth="1"/>
    <col min="14" max="14" width="21.33203125" style="18" customWidth="1"/>
    <col min="15" max="16384" width="9.109375" style="18"/>
  </cols>
  <sheetData>
    <row r="1" spans="1:14" ht="55.2" customHeight="1" x14ac:dyDescent="0.3"/>
    <row r="2" spans="1:14" ht="25.5" customHeight="1" thickBot="1" x14ac:dyDescent="0.35">
      <c r="A2" s="307" t="s">
        <v>42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s="29" customFormat="1" ht="39.6" customHeight="1" x14ac:dyDescent="0.3">
      <c r="A3" s="297" t="s">
        <v>89</v>
      </c>
      <c r="B3" s="339"/>
      <c r="C3" s="471" t="str">
        <f>IF('Příloha 1 k dohodě'!C5="","",'Příloha 1 k dohodě'!C5)</f>
        <v/>
      </c>
      <c r="D3" s="471"/>
      <c r="E3" s="472"/>
      <c r="F3" s="28"/>
      <c r="G3" s="297" t="s">
        <v>156</v>
      </c>
      <c r="H3" s="298"/>
      <c r="I3" s="284"/>
      <c r="J3" s="285"/>
      <c r="K3" s="285"/>
      <c r="L3" s="285"/>
      <c r="M3" s="285"/>
      <c r="N3" s="286"/>
    </row>
    <row r="4" spans="1:14" s="29" customFormat="1" ht="39.6" customHeight="1" x14ac:dyDescent="0.3">
      <c r="A4" s="295" t="s">
        <v>28</v>
      </c>
      <c r="B4" s="296"/>
      <c r="C4" s="473" t="str">
        <f>IF('Příloha 1 k dohodě'!C8="","",'Příloha 1 k dohodě'!C8)</f>
        <v/>
      </c>
      <c r="D4" s="473"/>
      <c r="E4" s="473"/>
      <c r="F4" s="28"/>
      <c r="G4" s="301" t="s">
        <v>43</v>
      </c>
      <c r="H4" s="302"/>
      <c r="I4" s="287"/>
      <c r="J4" s="288"/>
      <c r="K4" s="288"/>
      <c r="L4" s="288"/>
      <c r="M4" s="288"/>
      <c r="N4" s="289"/>
    </row>
    <row r="5" spans="1:14" s="29" customFormat="1" ht="39.6" customHeight="1" x14ac:dyDescent="0.3">
      <c r="A5" s="299" t="s">
        <v>161</v>
      </c>
      <c r="B5" s="300"/>
      <c r="C5" s="303" t="s">
        <v>160</v>
      </c>
      <c r="D5" s="303"/>
      <c r="E5" s="304"/>
      <c r="F5" s="28"/>
      <c r="G5" s="301" t="s">
        <v>44</v>
      </c>
      <c r="H5" s="302"/>
      <c r="I5" s="287"/>
      <c r="J5" s="288"/>
      <c r="K5" s="288"/>
      <c r="L5" s="288"/>
      <c r="M5" s="288"/>
      <c r="N5" s="289"/>
    </row>
    <row r="6" spans="1:14" s="29" customFormat="1" ht="39.6" customHeight="1" x14ac:dyDescent="0.3">
      <c r="A6" s="30" t="s">
        <v>23</v>
      </c>
      <c r="B6" s="31"/>
      <c r="C6" s="473" t="str">
        <f>IF('Příloha 1 k dohodě'!C7="","",'Příloha 1 k dohodě'!C7)</f>
        <v/>
      </c>
      <c r="D6" s="473"/>
      <c r="E6" s="474"/>
      <c r="F6" s="28"/>
      <c r="G6" s="337" t="s">
        <v>45</v>
      </c>
      <c r="H6" s="338"/>
      <c r="I6" s="64"/>
      <c r="J6" s="74"/>
      <c r="K6" s="74"/>
      <c r="L6" s="75" t="s">
        <v>178</v>
      </c>
      <c r="M6" s="74"/>
      <c r="N6" s="477" t="str">
        <f>IF('Příloha 1 k dohodě'!P8="","",'Příloha 1 k dohodě'!P8)</f>
        <v/>
      </c>
    </row>
    <row r="7" spans="1:14" s="29" customFormat="1" ht="43.95" customHeight="1" x14ac:dyDescent="0.3">
      <c r="A7" s="305" t="s">
        <v>8</v>
      </c>
      <c r="B7" s="306"/>
      <c r="C7" s="475" t="str">
        <f>IF('Příloha 1 k dohodě'!P7="","",'Příloha 1 k dohodě'!P7)</f>
        <v/>
      </c>
      <c r="D7" s="475"/>
      <c r="E7" s="476"/>
      <c r="F7" s="28"/>
      <c r="G7" s="293" t="s">
        <v>91</v>
      </c>
      <c r="H7" s="294"/>
      <c r="I7" s="32" t="s">
        <v>170</v>
      </c>
      <c r="J7" s="33" t="s">
        <v>140</v>
      </c>
      <c r="K7" s="33" t="s">
        <v>141</v>
      </c>
      <c r="L7" s="33" t="s">
        <v>142</v>
      </c>
      <c r="M7" s="33" t="s">
        <v>171</v>
      </c>
      <c r="N7" s="34" t="s">
        <v>172</v>
      </c>
    </row>
    <row r="8" spans="1:14" s="29" customFormat="1" ht="39.6" customHeight="1" thickBot="1" x14ac:dyDescent="0.35">
      <c r="A8" s="340" t="s">
        <v>197</v>
      </c>
      <c r="B8" s="341"/>
      <c r="C8" s="342" t="str">
        <f>IF(E8=100%,"de minimis","bloková výjimka")</f>
        <v>de minimis</v>
      </c>
      <c r="D8" s="342"/>
      <c r="E8" s="128">
        <f>'Příloha 3 k dohodě'!Q9</f>
        <v>1</v>
      </c>
      <c r="F8" s="28"/>
      <c r="G8" s="290">
        <v>260</v>
      </c>
      <c r="H8" s="291"/>
      <c r="I8" s="35">
        <v>100</v>
      </c>
      <c r="J8" s="36">
        <v>0.33800000000000002</v>
      </c>
      <c r="K8" s="76">
        <f>I8*J8</f>
        <v>33.800000000000004</v>
      </c>
      <c r="L8" s="37">
        <f>I8+K8</f>
        <v>133.80000000000001</v>
      </c>
      <c r="M8" s="37">
        <f>L8*E8</f>
        <v>133.80000000000001</v>
      </c>
      <c r="N8" s="38">
        <f>IF(M8&gt;G8,G8,M8)</f>
        <v>133.80000000000001</v>
      </c>
    </row>
    <row r="9" spans="1:14" ht="10.95" customHeight="1" thickBot="1" x14ac:dyDescent="0.35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</row>
    <row r="10" spans="1:14" ht="48" customHeight="1" x14ac:dyDescent="0.3">
      <c r="A10" s="19" t="s">
        <v>46</v>
      </c>
      <c r="B10" s="39" t="s">
        <v>173</v>
      </c>
      <c r="C10" s="214" t="s">
        <v>47</v>
      </c>
      <c r="D10" s="214"/>
      <c r="E10" s="40" t="s">
        <v>162</v>
      </c>
      <c r="F10" s="292"/>
      <c r="G10" s="19" t="s">
        <v>46</v>
      </c>
      <c r="H10" s="39" t="s">
        <v>173</v>
      </c>
      <c r="I10" s="214" t="s">
        <v>47</v>
      </c>
      <c r="J10" s="214"/>
      <c r="K10" s="214"/>
      <c r="L10" s="214"/>
      <c r="M10" s="214"/>
      <c r="N10" s="40" t="s">
        <v>162</v>
      </c>
    </row>
    <row r="11" spans="1:14" ht="42.75" customHeight="1" x14ac:dyDescent="0.3">
      <c r="A11" s="41" t="s">
        <v>48</v>
      </c>
      <c r="B11" s="142"/>
      <c r="C11" s="283"/>
      <c r="D11" s="283"/>
      <c r="E11" s="556">
        <f>B11*$N$8</f>
        <v>0</v>
      </c>
      <c r="F11" s="292"/>
      <c r="G11" s="41" t="s">
        <v>49</v>
      </c>
      <c r="H11" s="142"/>
      <c r="I11" s="283"/>
      <c r="J11" s="283"/>
      <c r="K11" s="283"/>
      <c r="L11" s="283"/>
      <c r="M11" s="283"/>
      <c r="N11" s="556">
        <f>H11*$N$8</f>
        <v>0</v>
      </c>
    </row>
    <row r="12" spans="1:14" ht="42.75" customHeight="1" x14ac:dyDescent="0.3">
      <c r="A12" s="41" t="s">
        <v>50</v>
      </c>
      <c r="B12" s="142"/>
      <c r="C12" s="283"/>
      <c r="D12" s="283"/>
      <c r="E12" s="556">
        <f t="shared" ref="E12:E25" si="0">B12*$N$8</f>
        <v>0</v>
      </c>
      <c r="F12" s="292"/>
      <c r="G12" s="41" t="s">
        <v>51</v>
      </c>
      <c r="H12" s="142"/>
      <c r="I12" s="283"/>
      <c r="J12" s="283"/>
      <c r="K12" s="283"/>
      <c r="L12" s="283"/>
      <c r="M12" s="283"/>
      <c r="N12" s="556">
        <f t="shared" ref="N12:N26" si="1">H12*$N$8</f>
        <v>0</v>
      </c>
    </row>
    <row r="13" spans="1:14" ht="42.75" customHeight="1" x14ac:dyDescent="0.3">
      <c r="A13" s="41" t="s">
        <v>52</v>
      </c>
      <c r="B13" s="142"/>
      <c r="C13" s="283"/>
      <c r="D13" s="283"/>
      <c r="E13" s="556">
        <f t="shared" si="0"/>
        <v>0</v>
      </c>
      <c r="F13" s="292"/>
      <c r="G13" s="41" t="s">
        <v>53</v>
      </c>
      <c r="H13" s="142"/>
      <c r="I13" s="283"/>
      <c r="J13" s="283"/>
      <c r="K13" s="283"/>
      <c r="L13" s="283"/>
      <c r="M13" s="283"/>
      <c r="N13" s="556">
        <f t="shared" si="1"/>
        <v>0</v>
      </c>
    </row>
    <row r="14" spans="1:14" ht="42.75" customHeight="1" x14ac:dyDescent="0.3">
      <c r="A14" s="41" t="s">
        <v>54</v>
      </c>
      <c r="B14" s="142"/>
      <c r="C14" s="283"/>
      <c r="D14" s="283"/>
      <c r="E14" s="556">
        <f t="shared" si="0"/>
        <v>0</v>
      </c>
      <c r="F14" s="292"/>
      <c r="G14" s="41" t="s">
        <v>55</v>
      </c>
      <c r="H14" s="142"/>
      <c r="I14" s="283"/>
      <c r="J14" s="283"/>
      <c r="K14" s="283"/>
      <c r="L14" s="283"/>
      <c r="M14" s="283"/>
      <c r="N14" s="556">
        <f t="shared" si="1"/>
        <v>0</v>
      </c>
    </row>
    <row r="15" spans="1:14" ht="42.75" customHeight="1" x14ac:dyDescent="0.3">
      <c r="A15" s="41" t="s">
        <v>56</v>
      </c>
      <c r="B15" s="142"/>
      <c r="C15" s="283"/>
      <c r="D15" s="283"/>
      <c r="E15" s="556">
        <f t="shared" si="0"/>
        <v>0</v>
      </c>
      <c r="F15" s="292"/>
      <c r="G15" s="41" t="s">
        <v>57</v>
      </c>
      <c r="H15" s="142"/>
      <c r="I15" s="283"/>
      <c r="J15" s="283"/>
      <c r="K15" s="283"/>
      <c r="L15" s="283"/>
      <c r="M15" s="283"/>
      <c r="N15" s="556">
        <f t="shared" si="1"/>
        <v>0</v>
      </c>
    </row>
    <row r="16" spans="1:14" ht="42.75" customHeight="1" x14ac:dyDescent="0.3">
      <c r="A16" s="41" t="s">
        <v>58</v>
      </c>
      <c r="B16" s="142"/>
      <c r="C16" s="283"/>
      <c r="D16" s="283"/>
      <c r="E16" s="556">
        <f t="shared" si="0"/>
        <v>0</v>
      </c>
      <c r="F16" s="292"/>
      <c r="G16" s="41" t="s">
        <v>59</v>
      </c>
      <c r="H16" s="142"/>
      <c r="I16" s="283"/>
      <c r="J16" s="283"/>
      <c r="K16" s="283"/>
      <c r="L16" s="283"/>
      <c r="M16" s="283"/>
      <c r="N16" s="556">
        <f t="shared" si="1"/>
        <v>0</v>
      </c>
    </row>
    <row r="17" spans="1:14" ht="42.75" customHeight="1" x14ac:dyDescent="0.3">
      <c r="A17" s="41" t="s">
        <v>60</v>
      </c>
      <c r="B17" s="142"/>
      <c r="C17" s="283"/>
      <c r="D17" s="283"/>
      <c r="E17" s="556">
        <f t="shared" si="0"/>
        <v>0</v>
      </c>
      <c r="F17" s="292"/>
      <c r="G17" s="41" t="s">
        <v>61</v>
      </c>
      <c r="H17" s="142"/>
      <c r="I17" s="283"/>
      <c r="J17" s="283"/>
      <c r="K17" s="283"/>
      <c r="L17" s="283"/>
      <c r="M17" s="283"/>
      <c r="N17" s="556">
        <f t="shared" si="1"/>
        <v>0</v>
      </c>
    </row>
    <row r="18" spans="1:14" ht="42.75" customHeight="1" x14ac:dyDescent="0.3">
      <c r="A18" s="41" t="s">
        <v>62</v>
      </c>
      <c r="B18" s="142"/>
      <c r="C18" s="283"/>
      <c r="D18" s="283"/>
      <c r="E18" s="556">
        <f t="shared" si="0"/>
        <v>0</v>
      </c>
      <c r="F18" s="292"/>
      <c r="G18" s="41" t="s">
        <v>63</v>
      </c>
      <c r="H18" s="142"/>
      <c r="I18" s="283"/>
      <c r="J18" s="283"/>
      <c r="K18" s="283"/>
      <c r="L18" s="283"/>
      <c r="M18" s="283"/>
      <c r="N18" s="556">
        <f t="shared" si="1"/>
        <v>0</v>
      </c>
    </row>
    <row r="19" spans="1:14" ht="42.75" customHeight="1" x14ac:dyDescent="0.3">
      <c r="A19" s="41" t="s">
        <v>64</v>
      </c>
      <c r="B19" s="142"/>
      <c r="C19" s="283"/>
      <c r="D19" s="283"/>
      <c r="E19" s="556">
        <f t="shared" si="0"/>
        <v>0</v>
      </c>
      <c r="F19" s="292"/>
      <c r="G19" s="41" t="s">
        <v>65</v>
      </c>
      <c r="H19" s="142"/>
      <c r="I19" s="283"/>
      <c r="J19" s="283"/>
      <c r="K19" s="283"/>
      <c r="L19" s="283"/>
      <c r="M19" s="283"/>
      <c r="N19" s="556">
        <f t="shared" si="1"/>
        <v>0</v>
      </c>
    </row>
    <row r="20" spans="1:14" ht="42.75" customHeight="1" x14ac:dyDescent="0.3">
      <c r="A20" s="41" t="s">
        <v>66</v>
      </c>
      <c r="B20" s="142"/>
      <c r="C20" s="283"/>
      <c r="D20" s="283"/>
      <c r="E20" s="556">
        <f t="shared" si="0"/>
        <v>0</v>
      </c>
      <c r="F20" s="292"/>
      <c r="G20" s="41" t="s">
        <v>67</v>
      </c>
      <c r="H20" s="142"/>
      <c r="I20" s="283"/>
      <c r="J20" s="283"/>
      <c r="K20" s="283"/>
      <c r="L20" s="283"/>
      <c r="M20" s="283"/>
      <c r="N20" s="556">
        <f t="shared" si="1"/>
        <v>0</v>
      </c>
    </row>
    <row r="21" spans="1:14" ht="42.75" customHeight="1" x14ac:dyDescent="0.3">
      <c r="A21" s="41" t="s">
        <v>68</v>
      </c>
      <c r="B21" s="142"/>
      <c r="C21" s="283"/>
      <c r="D21" s="283"/>
      <c r="E21" s="556">
        <f t="shared" si="0"/>
        <v>0</v>
      </c>
      <c r="F21" s="292"/>
      <c r="G21" s="41" t="s">
        <v>69</v>
      </c>
      <c r="H21" s="142"/>
      <c r="I21" s="283"/>
      <c r="J21" s="283"/>
      <c r="K21" s="283"/>
      <c r="L21" s="283"/>
      <c r="M21" s="283"/>
      <c r="N21" s="556">
        <f t="shared" si="1"/>
        <v>0</v>
      </c>
    </row>
    <row r="22" spans="1:14" ht="42.75" customHeight="1" x14ac:dyDescent="0.3">
      <c r="A22" s="41" t="s">
        <v>70</v>
      </c>
      <c r="B22" s="142"/>
      <c r="C22" s="283"/>
      <c r="D22" s="283"/>
      <c r="E22" s="556">
        <f t="shared" si="0"/>
        <v>0</v>
      </c>
      <c r="F22" s="292"/>
      <c r="G22" s="41" t="s">
        <v>71</v>
      </c>
      <c r="H22" s="142"/>
      <c r="I22" s="283"/>
      <c r="J22" s="283"/>
      <c r="K22" s="283"/>
      <c r="L22" s="283"/>
      <c r="M22" s="283"/>
      <c r="N22" s="556">
        <f t="shared" si="1"/>
        <v>0</v>
      </c>
    </row>
    <row r="23" spans="1:14" ht="42.75" customHeight="1" x14ac:dyDescent="0.3">
      <c r="A23" s="41" t="s">
        <v>72</v>
      </c>
      <c r="B23" s="142"/>
      <c r="C23" s="283"/>
      <c r="D23" s="283"/>
      <c r="E23" s="556">
        <f t="shared" si="0"/>
        <v>0</v>
      </c>
      <c r="F23" s="292"/>
      <c r="G23" s="41" t="s">
        <v>73</v>
      </c>
      <c r="H23" s="142"/>
      <c r="I23" s="283"/>
      <c r="J23" s="283"/>
      <c r="K23" s="283"/>
      <c r="L23" s="283"/>
      <c r="M23" s="283"/>
      <c r="N23" s="556">
        <f t="shared" si="1"/>
        <v>0</v>
      </c>
    </row>
    <row r="24" spans="1:14" ht="42.75" customHeight="1" x14ac:dyDescent="0.3">
      <c r="A24" s="41" t="s">
        <v>74</v>
      </c>
      <c r="B24" s="142"/>
      <c r="C24" s="283"/>
      <c r="D24" s="283"/>
      <c r="E24" s="556">
        <f t="shared" si="0"/>
        <v>0</v>
      </c>
      <c r="F24" s="292"/>
      <c r="G24" s="41" t="s">
        <v>75</v>
      </c>
      <c r="H24" s="142"/>
      <c r="I24" s="283"/>
      <c r="J24" s="283"/>
      <c r="K24" s="283"/>
      <c r="L24" s="283"/>
      <c r="M24" s="283"/>
      <c r="N24" s="556">
        <f t="shared" si="1"/>
        <v>0</v>
      </c>
    </row>
    <row r="25" spans="1:14" ht="42.75" customHeight="1" thickBot="1" x14ac:dyDescent="0.35">
      <c r="A25" s="42" t="s">
        <v>76</v>
      </c>
      <c r="B25" s="143"/>
      <c r="C25" s="344"/>
      <c r="D25" s="344"/>
      <c r="E25" s="557">
        <f t="shared" si="0"/>
        <v>0</v>
      </c>
      <c r="F25" s="292"/>
      <c r="G25" s="41" t="s">
        <v>77</v>
      </c>
      <c r="H25" s="142"/>
      <c r="I25" s="283"/>
      <c r="J25" s="283"/>
      <c r="K25" s="283"/>
      <c r="L25" s="283"/>
      <c r="M25" s="283"/>
      <c r="N25" s="556">
        <f t="shared" si="1"/>
        <v>0</v>
      </c>
    </row>
    <row r="26" spans="1:14" ht="42.75" customHeight="1" thickBot="1" x14ac:dyDescent="0.35">
      <c r="A26" s="201"/>
      <c r="B26" s="201"/>
      <c r="C26" s="201"/>
      <c r="D26" s="201"/>
      <c r="E26" s="201"/>
      <c r="F26" s="201"/>
      <c r="G26" s="42" t="s">
        <v>78</v>
      </c>
      <c r="H26" s="143"/>
      <c r="I26" s="344"/>
      <c r="J26" s="344"/>
      <c r="K26" s="344"/>
      <c r="L26" s="344"/>
      <c r="M26" s="344"/>
      <c r="N26" s="557">
        <f t="shared" si="1"/>
        <v>0</v>
      </c>
    </row>
    <row r="27" spans="1:14" ht="7.5" customHeight="1" thickBot="1" x14ac:dyDescent="0.35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</row>
    <row r="28" spans="1:14" ht="42.75" customHeight="1" thickBot="1" x14ac:dyDescent="0.35">
      <c r="A28" s="353" t="s">
        <v>79</v>
      </c>
      <c r="B28" s="354"/>
      <c r="C28" s="354"/>
      <c r="D28" s="354"/>
      <c r="E28" s="354"/>
      <c r="F28" s="355"/>
      <c r="G28" s="352">
        <f>SUM(B11:B25)+SUM(H11:H26)</f>
        <v>0</v>
      </c>
      <c r="H28" s="352"/>
      <c r="I28" s="343" t="s">
        <v>174</v>
      </c>
      <c r="J28" s="343"/>
      <c r="K28" s="343"/>
      <c r="L28" s="343"/>
      <c r="M28" s="343"/>
      <c r="N28" s="43">
        <f>FLOOR(SUM(E11:E25)+SUM(N11:N26),1)</f>
        <v>0</v>
      </c>
    </row>
    <row r="29" spans="1:14" ht="8.4" customHeight="1" x14ac:dyDescent="0.3">
      <c r="A29" s="35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</row>
    <row r="30" spans="1:14" x14ac:dyDescent="0.3">
      <c r="A30" s="326" t="s">
        <v>80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</row>
    <row r="31" spans="1:14" x14ac:dyDescent="0.3">
      <c r="A31" s="318" t="s">
        <v>81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</row>
    <row r="32" spans="1:14" ht="53.4" customHeight="1" x14ac:dyDescent="0.3">
      <c r="A32" s="44" t="s">
        <v>121</v>
      </c>
      <c r="B32" s="336" t="s">
        <v>143</v>
      </c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</row>
    <row r="33" spans="1:14" ht="15.6" x14ac:dyDescent="0.3">
      <c r="A33" s="44" t="s">
        <v>122</v>
      </c>
      <c r="B33" s="345" t="s">
        <v>190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</row>
    <row r="34" spans="1:14" ht="15.6" x14ac:dyDescent="0.3">
      <c r="A34" s="45" t="s">
        <v>123</v>
      </c>
      <c r="B34" s="345" t="s">
        <v>144</v>
      </c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</row>
    <row r="35" spans="1:14" ht="15" customHeight="1" x14ac:dyDescent="0.3">
      <c r="A35" s="46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s="27" customFormat="1" ht="21" x14ac:dyDescent="0.3">
      <c r="A36" s="319" t="s">
        <v>82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14" ht="114" customHeight="1" x14ac:dyDescent="0.3">
      <c r="A37" s="327" t="s">
        <v>90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8"/>
    </row>
    <row r="38" spans="1:14" ht="13.8" thickBot="1" x14ac:dyDescent="0.35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</row>
    <row r="39" spans="1:14" ht="66" customHeight="1" thickBot="1" x14ac:dyDescent="0.35">
      <c r="A39" s="332"/>
      <c r="B39" s="332"/>
      <c r="C39" s="332"/>
      <c r="D39" s="333"/>
      <c r="E39" s="346" t="s">
        <v>83</v>
      </c>
      <c r="F39" s="347"/>
      <c r="G39" s="348"/>
      <c r="H39" s="349"/>
      <c r="I39" s="350"/>
      <c r="J39" s="350"/>
      <c r="K39" s="350"/>
      <c r="L39" s="350"/>
      <c r="M39" s="350"/>
      <c r="N39" s="351"/>
    </row>
    <row r="40" spans="1:14" ht="13.8" thickBot="1" x14ac:dyDescent="0.35">
      <c r="A40" s="54"/>
      <c r="B40" s="54"/>
      <c r="C40" s="54"/>
      <c r="D40" s="54"/>
      <c r="E40" s="54"/>
      <c r="F40" s="54"/>
      <c r="I40" s="54"/>
      <c r="J40" s="54"/>
      <c r="K40" s="54"/>
      <c r="L40" s="54"/>
      <c r="M40" s="54"/>
      <c r="N40" s="54"/>
    </row>
    <row r="41" spans="1:14" ht="18" customHeight="1" x14ac:dyDescent="0.25">
      <c r="A41" s="320" t="s">
        <v>3</v>
      </c>
      <c r="B41" s="321"/>
      <c r="C41" s="47"/>
      <c r="D41" s="48"/>
      <c r="E41" s="308" t="s">
        <v>84</v>
      </c>
      <c r="F41" s="174"/>
      <c r="G41" s="175"/>
      <c r="H41" s="329" t="str">
        <f>IF('Příloha 1 k dohodě'!F34="","",'Příloha 1 k dohodě'!F34)</f>
        <v/>
      </c>
      <c r="I41" s="334" t="s">
        <v>88</v>
      </c>
      <c r="J41" s="334"/>
      <c r="K41" s="334"/>
      <c r="L41" s="334"/>
      <c r="M41" s="334"/>
      <c r="N41" s="315" t="str">
        <f>IF('Příloha 1 k dohodě'!F34="","",'Příloha 1 k dohodě'!J34)</f>
        <v/>
      </c>
    </row>
    <row r="42" spans="1:14" ht="18" customHeight="1" x14ac:dyDescent="0.25">
      <c r="A42" s="322" t="s">
        <v>4</v>
      </c>
      <c r="B42" s="323"/>
      <c r="C42" s="49" t="str">
        <f>IF('Příloha 1 k dohodě'!C34="","",'Příloha 1 k dohodě'!C34)</f>
        <v/>
      </c>
      <c r="D42" s="50"/>
      <c r="E42" s="309"/>
      <c r="F42" s="310"/>
      <c r="G42" s="311"/>
      <c r="H42" s="330"/>
      <c r="I42" s="201"/>
      <c r="J42" s="201"/>
      <c r="K42" s="201"/>
      <c r="L42" s="201"/>
      <c r="M42" s="201"/>
      <c r="N42" s="316"/>
    </row>
    <row r="43" spans="1:14" ht="18" customHeight="1" x14ac:dyDescent="0.25">
      <c r="A43" s="322" t="s">
        <v>29</v>
      </c>
      <c r="B43" s="323"/>
      <c r="C43" s="49" t="str">
        <f>IF('Příloha 1 k dohodě'!C35="","",'Příloha 1 k dohodě'!C35)</f>
        <v/>
      </c>
      <c r="D43" s="51"/>
      <c r="E43" s="309"/>
      <c r="F43" s="310"/>
      <c r="G43" s="311"/>
      <c r="H43" s="330"/>
      <c r="I43" s="201"/>
      <c r="J43" s="201"/>
      <c r="K43" s="201"/>
      <c r="L43" s="201"/>
      <c r="M43" s="201"/>
      <c r="N43" s="316"/>
    </row>
    <row r="44" spans="1:14" ht="18" customHeight="1" thickBot="1" x14ac:dyDescent="0.3">
      <c r="A44" s="324" t="s">
        <v>5</v>
      </c>
      <c r="B44" s="325"/>
      <c r="C44" s="52" t="str">
        <f>IF('Příloha 1 k dohodě'!C36="","",'Příloha 1 k dohodě'!C36)</f>
        <v/>
      </c>
      <c r="D44" s="50"/>
      <c r="E44" s="312"/>
      <c r="F44" s="313"/>
      <c r="G44" s="314"/>
      <c r="H44" s="331"/>
      <c r="I44" s="335"/>
      <c r="J44" s="335"/>
      <c r="K44" s="335"/>
      <c r="L44" s="335"/>
      <c r="M44" s="335"/>
      <c r="N44" s="317"/>
    </row>
  </sheetData>
  <sheetProtection algorithmName="SHA-512" hashValue="x7egHEDzse82pPDWYS7f9urq01cBc9iVHqYbNScJmfqh+irnMq1bqKYW57zwgAQ1jw0JO0zHwAK+cWK62bXm9w==" saltValue="h9u1e8AL/pjU5ph9tUCung==" spinCount="100000" sheet="1" objects="1" scenarios="1"/>
  <mergeCells count="81">
    <mergeCell ref="B33:N33"/>
    <mergeCell ref="B34:N34"/>
    <mergeCell ref="E39:G39"/>
    <mergeCell ref="H39:N39"/>
    <mergeCell ref="G28:H28"/>
    <mergeCell ref="A28:F28"/>
    <mergeCell ref="A38:N38"/>
    <mergeCell ref="A29:N29"/>
    <mergeCell ref="I18:M18"/>
    <mergeCell ref="I19:M19"/>
    <mergeCell ref="I20:M20"/>
    <mergeCell ref="A31:N31"/>
    <mergeCell ref="I28:M28"/>
    <mergeCell ref="I26:M26"/>
    <mergeCell ref="C24:D24"/>
    <mergeCell ref="C25:D25"/>
    <mergeCell ref="C18:D18"/>
    <mergeCell ref="C19:D19"/>
    <mergeCell ref="C8:D8"/>
    <mergeCell ref="C11:D11"/>
    <mergeCell ref="C12:D12"/>
    <mergeCell ref="C10:D10"/>
    <mergeCell ref="A9:N9"/>
    <mergeCell ref="I10:M10"/>
    <mergeCell ref="I11:M11"/>
    <mergeCell ref="A2:N2"/>
    <mergeCell ref="E41:G44"/>
    <mergeCell ref="C21:D21"/>
    <mergeCell ref="N41:N44"/>
    <mergeCell ref="A27:N27"/>
    <mergeCell ref="A36:N36"/>
    <mergeCell ref="A41:B41"/>
    <mergeCell ref="A42:B42"/>
    <mergeCell ref="A43:B43"/>
    <mergeCell ref="A44:B44"/>
    <mergeCell ref="A30:N30"/>
    <mergeCell ref="A37:N37"/>
    <mergeCell ref="H41:H44"/>
    <mergeCell ref="A39:D39"/>
    <mergeCell ref="I41:M44"/>
    <mergeCell ref="B32:N32"/>
    <mergeCell ref="I13:M13"/>
    <mergeCell ref="I16:M16"/>
    <mergeCell ref="I17:M17"/>
    <mergeCell ref="A4:B4"/>
    <mergeCell ref="G3:H3"/>
    <mergeCell ref="A5:B5"/>
    <mergeCell ref="G4:H4"/>
    <mergeCell ref="C4:E4"/>
    <mergeCell ref="C5:E5"/>
    <mergeCell ref="C6:E6"/>
    <mergeCell ref="A7:B7"/>
    <mergeCell ref="C7:E7"/>
    <mergeCell ref="G5:H5"/>
    <mergeCell ref="G6:H6"/>
    <mergeCell ref="A3:B3"/>
    <mergeCell ref="A8:B8"/>
    <mergeCell ref="I3:N3"/>
    <mergeCell ref="I4:N4"/>
    <mergeCell ref="I5:N5"/>
    <mergeCell ref="C22:D22"/>
    <mergeCell ref="C3:E3"/>
    <mergeCell ref="G8:H8"/>
    <mergeCell ref="F10:F25"/>
    <mergeCell ref="C14:D14"/>
    <mergeCell ref="C15:D15"/>
    <mergeCell ref="C16:D16"/>
    <mergeCell ref="I14:M14"/>
    <mergeCell ref="I15:M15"/>
    <mergeCell ref="C17:D17"/>
    <mergeCell ref="G7:H7"/>
    <mergeCell ref="C13:D13"/>
    <mergeCell ref="I12:M12"/>
    <mergeCell ref="C20:D20"/>
    <mergeCell ref="A26:F26"/>
    <mergeCell ref="I21:M21"/>
    <mergeCell ref="I22:M22"/>
    <mergeCell ref="I23:M23"/>
    <mergeCell ref="I24:M24"/>
    <mergeCell ref="I25:M25"/>
    <mergeCell ref="C23:D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fitToHeight="2" orientation="portrait" r:id="rId1"/>
  <headerFooter>
    <oddFooter>&amp;L&amp;12Podpora odborného vzdělávání zaměstnanců II
reg. č. CZ.03.1.52/0.0/0.0/15_021/0000053
OSÚ</oddFooter>
  </headerFooter>
  <ignoredErrors>
    <ignoredError sqref="H41 N41 C42:C44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B26" sqref="B26"/>
    </sheetView>
  </sheetViews>
  <sheetFormatPr defaultColWidth="9.109375" defaultRowHeight="13.2" x14ac:dyDescent="0.3"/>
  <cols>
    <col min="1" max="1" width="4.88671875" style="18" customWidth="1"/>
    <col min="2" max="2" width="15.5546875" style="18" customWidth="1"/>
    <col min="3" max="3" width="10.6640625" style="18" customWidth="1"/>
    <col min="4" max="4" width="12.88671875" style="18" customWidth="1"/>
    <col min="5" max="5" width="10.109375" style="18" customWidth="1"/>
    <col min="6" max="6" width="10.5546875" style="18" customWidth="1"/>
    <col min="7" max="16384" width="9.109375" style="18"/>
  </cols>
  <sheetData>
    <row r="1" spans="1:18" ht="63" customHeight="1" thickBot="1" x14ac:dyDescent="0.3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18" ht="26.4" customHeight="1" x14ac:dyDescent="0.3">
      <c r="A2" s="229" t="s">
        <v>92</v>
      </c>
      <c r="B2" s="230"/>
      <c r="C2" s="431" t="str">
        <f>IF('Příloha 1 k dohodě'!C5="","",'Příloha 1 k dohodě'!C5)</f>
        <v/>
      </c>
      <c r="D2" s="431"/>
      <c r="E2" s="431"/>
      <c r="F2" s="431"/>
      <c r="G2" s="431"/>
      <c r="H2" s="431"/>
      <c r="I2" s="431"/>
      <c r="J2" s="431"/>
      <c r="K2" s="214" t="s">
        <v>11</v>
      </c>
      <c r="L2" s="214"/>
      <c r="M2" s="371"/>
      <c r="N2" s="369" t="s">
        <v>97</v>
      </c>
      <c r="O2" s="220"/>
      <c r="P2" s="484" t="str">
        <f>IF('Příloha 2 k dohodě'!P2="","",'Příloha 2 k dohodě'!P2)</f>
        <v/>
      </c>
      <c r="Q2" s="484"/>
      <c r="R2" s="485"/>
    </row>
    <row r="3" spans="1:18" ht="26.4" customHeight="1" x14ac:dyDescent="0.3">
      <c r="A3" s="231" t="s">
        <v>38</v>
      </c>
      <c r="B3" s="232"/>
      <c r="C3" s="232"/>
      <c r="D3" s="232"/>
      <c r="E3" s="232"/>
      <c r="F3" s="232"/>
      <c r="G3" s="232"/>
      <c r="H3" s="232"/>
      <c r="I3" s="232"/>
      <c r="J3" s="232"/>
      <c r="K3" s="215"/>
      <c r="L3" s="215"/>
      <c r="M3" s="372"/>
      <c r="N3" s="370"/>
      <c r="O3" s="221"/>
      <c r="P3" s="486"/>
      <c r="Q3" s="486"/>
      <c r="R3" s="487"/>
    </row>
    <row r="4" spans="1:18" ht="26.4" customHeight="1" x14ac:dyDescent="0.3">
      <c r="A4" s="208" t="s">
        <v>23</v>
      </c>
      <c r="B4" s="209"/>
      <c r="C4" s="162" t="str">
        <f>IF('Příloha 1 k dohodě'!C7="","",'Příloha 1 k dohodě'!C7)</f>
        <v/>
      </c>
      <c r="D4" s="162"/>
      <c r="E4" s="162"/>
      <c r="F4" s="162"/>
      <c r="G4" s="162"/>
      <c r="H4" s="162"/>
      <c r="I4" s="162"/>
      <c r="J4" s="162"/>
      <c r="K4" s="62" t="s">
        <v>8</v>
      </c>
      <c r="L4" s="294" t="str">
        <f>IF('Příloha 1 k dohodě'!P7="","",'Příloha 1 k dohodě'!P7)</f>
        <v/>
      </c>
      <c r="M4" s="481"/>
      <c r="N4" s="370" t="s">
        <v>27</v>
      </c>
      <c r="O4" s="221"/>
      <c r="P4" s="486" t="str">
        <f>IF('Příloha 2 k dohodě'!P4="","",'Příloha 2 k dohodě'!P4)</f>
        <v/>
      </c>
      <c r="Q4" s="486"/>
      <c r="R4" s="487"/>
    </row>
    <row r="5" spans="1:18" ht="26.4" customHeight="1" thickBot="1" x14ac:dyDescent="0.35">
      <c r="A5" s="206" t="s">
        <v>28</v>
      </c>
      <c r="B5" s="207"/>
      <c r="C5" s="478" t="str">
        <f>IF('Příloha 1 k dohodě'!C8="","",'Příloha 1 k dohodě'!C8)</f>
        <v/>
      </c>
      <c r="D5" s="479"/>
      <c r="E5" s="479"/>
      <c r="F5" s="479"/>
      <c r="G5" s="479"/>
      <c r="H5" s="479"/>
      <c r="I5" s="479"/>
      <c r="J5" s="480"/>
      <c r="K5" s="119" t="s">
        <v>157</v>
      </c>
      <c r="L5" s="482" t="str">
        <f>IF('Příloha 1 k dohodě'!P8="","",'Příloha 1 k dohodě'!P8)</f>
        <v/>
      </c>
      <c r="M5" s="483"/>
      <c r="N5" s="373"/>
      <c r="O5" s="374"/>
      <c r="P5" s="488"/>
      <c r="Q5" s="488"/>
      <c r="R5" s="489"/>
    </row>
    <row r="6" spans="1:18" ht="27" thickBot="1" x14ac:dyDescent="0.35">
      <c r="A6" s="146" t="s">
        <v>0</v>
      </c>
      <c r="B6" s="147" t="s">
        <v>40</v>
      </c>
      <c r="C6" s="147" t="s">
        <v>145</v>
      </c>
      <c r="D6" s="148" t="s">
        <v>158</v>
      </c>
      <c r="E6" s="361" t="s">
        <v>39</v>
      </c>
      <c r="F6" s="361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3"/>
    </row>
    <row r="7" spans="1:18" ht="31.8" customHeight="1" x14ac:dyDescent="0.3">
      <c r="A7" s="70">
        <v>1</v>
      </c>
      <c r="B7" s="144"/>
      <c r="C7" s="145"/>
      <c r="D7" s="145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5"/>
    </row>
    <row r="8" spans="1:18" ht="31.8" customHeight="1" x14ac:dyDescent="0.3">
      <c r="A8" s="6">
        <v>2</v>
      </c>
      <c r="B8" s="21"/>
      <c r="C8" s="63"/>
      <c r="D8" s="63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60"/>
    </row>
    <row r="9" spans="1:18" ht="31.8" customHeight="1" x14ac:dyDescent="0.3">
      <c r="A9" s="6">
        <v>3</v>
      </c>
      <c r="B9" s="21"/>
      <c r="C9" s="63"/>
      <c r="D9" s="63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</row>
    <row r="10" spans="1:18" ht="31.8" customHeight="1" x14ac:dyDescent="0.3">
      <c r="A10" s="6">
        <v>4</v>
      </c>
      <c r="B10" s="21"/>
      <c r="C10" s="63"/>
      <c r="D10" s="63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60"/>
    </row>
    <row r="11" spans="1:18" ht="31.8" customHeight="1" x14ac:dyDescent="0.3">
      <c r="A11" s="6">
        <v>5</v>
      </c>
      <c r="B11" s="21"/>
      <c r="C11" s="63"/>
      <c r="D11" s="63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60"/>
    </row>
    <row r="12" spans="1:18" ht="31.8" customHeight="1" x14ac:dyDescent="0.3">
      <c r="A12" s="6">
        <v>6</v>
      </c>
      <c r="B12" s="21"/>
      <c r="C12" s="63"/>
      <c r="D12" s="63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60"/>
    </row>
    <row r="13" spans="1:18" ht="31.8" customHeight="1" x14ac:dyDescent="0.3">
      <c r="A13" s="6">
        <v>7</v>
      </c>
      <c r="B13" s="21"/>
      <c r="C13" s="63"/>
      <c r="D13" s="63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60"/>
    </row>
    <row r="14" spans="1:18" ht="31.8" customHeight="1" x14ac:dyDescent="0.3">
      <c r="A14" s="6">
        <v>8</v>
      </c>
      <c r="B14" s="21"/>
      <c r="C14" s="63"/>
      <c r="D14" s="63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60"/>
    </row>
    <row r="15" spans="1:18" ht="31.8" customHeight="1" x14ac:dyDescent="0.3">
      <c r="A15" s="6">
        <v>9</v>
      </c>
      <c r="B15" s="21"/>
      <c r="C15" s="63"/>
      <c r="D15" s="63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60"/>
    </row>
    <row r="16" spans="1:18" ht="31.8" customHeight="1" x14ac:dyDescent="0.3">
      <c r="A16" s="6">
        <v>10</v>
      </c>
      <c r="B16" s="21"/>
      <c r="C16" s="63"/>
      <c r="D16" s="63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60"/>
    </row>
    <row r="17" spans="1:18" ht="31.8" customHeight="1" x14ac:dyDescent="0.3">
      <c r="A17" s="6">
        <v>11</v>
      </c>
      <c r="B17" s="21"/>
      <c r="C17" s="63"/>
      <c r="D17" s="63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60"/>
    </row>
    <row r="18" spans="1:18" ht="31.8" customHeight="1" x14ac:dyDescent="0.3">
      <c r="A18" s="6">
        <v>12</v>
      </c>
      <c r="B18" s="21"/>
      <c r="C18" s="63"/>
      <c r="D18" s="63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60"/>
    </row>
    <row r="19" spans="1:18" ht="31.8" customHeight="1" x14ac:dyDescent="0.3">
      <c r="A19" s="6">
        <v>13</v>
      </c>
      <c r="B19" s="21"/>
      <c r="C19" s="63"/>
      <c r="D19" s="63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60"/>
    </row>
    <row r="20" spans="1:18" ht="31.8" customHeight="1" x14ac:dyDescent="0.3">
      <c r="A20" s="6">
        <v>14</v>
      </c>
      <c r="B20" s="21"/>
      <c r="C20" s="63"/>
      <c r="D20" s="63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60"/>
    </row>
    <row r="21" spans="1:18" ht="31.8" customHeight="1" x14ac:dyDescent="0.3">
      <c r="A21" s="6">
        <v>15</v>
      </c>
      <c r="B21" s="21"/>
      <c r="C21" s="63"/>
      <c r="D21" s="63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60"/>
    </row>
    <row r="22" spans="1:18" ht="31.8" customHeight="1" x14ac:dyDescent="0.3">
      <c r="A22" s="6">
        <v>16</v>
      </c>
      <c r="B22" s="21"/>
      <c r="C22" s="63"/>
      <c r="D22" s="63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60"/>
    </row>
    <row r="23" spans="1:18" ht="31.8" customHeight="1" x14ac:dyDescent="0.3">
      <c r="A23" s="6">
        <v>17</v>
      </c>
      <c r="B23" s="21"/>
      <c r="C23" s="63"/>
      <c r="D23" s="63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60"/>
    </row>
    <row r="24" spans="1:18" ht="31.8" customHeight="1" x14ac:dyDescent="0.3">
      <c r="A24" s="6">
        <v>18</v>
      </c>
      <c r="B24" s="21"/>
      <c r="C24" s="63"/>
      <c r="D24" s="63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60"/>
    </row>
    <row r="25" spans="1:18" ht="31.8" customHeight="1" x14ac:dyDescent="0.3">
      <c r="A25" s="6">
        <v>19</v>
      </c>
      <c r="B25" s="21"/>
      <c r="C25" s="63"/>
      <c r="D25" s="63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60"/>
    </row>
    <row r="26" spans="1:18" ht="31.8" customHeight="1" thickBot="1" x14ac:dyDescent="0.35">
      <c r="A26" s="23">
        <v>20</v>
      </c>
      <c r="B26" s="25"/>
      <c r="C26" s="55"/>
      <c r="D26" s="55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8"/>
    </row>
    <row r="27" spans="1:18" x14ac:dyDescent="0.3">
      <c r="A27" s="368" t="s">
        <v>1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</row>
    <row r="28" spans="1:18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</row>
    <row r="29" spans="1:18" ht="28.2" customHeight="1" x14ac:dyDescent="0.3">
      <c r="A29" s="225" t="s">
        <v>3</v>
      </c>
      <c r="B29" s="226"/>
      <c r="C29" s="222" t="str">
        <f>IF('Příloha 1 k dohodě'!C33="","",'Příloha 1 k dohodě'!C33)</f>
        <v/>
      </c>
      <c r="D29" s="223"/>
      <c r="E29" s="193" t="s">
        <v>20</v>
      </c>
      <c r="F29" s="193"/>
      <c r="G29" s="193"/>
      <c r="H29" s="193"/>
      <c r="I29" s="193"/>
      <c r="J29" s="193"/>
      <c r="K29" s="193"/>
      <c r="L29" s="193"/>
      <c r="M29" s="193"/>
      <c r="N29" s="193"/>
      <c r="O29" s="269" t="s">
        <v>19</v>
      </c>
      <c r="P29" s="269"/>
      <c r="Q29" s="269"/>
      <c r="R29" s="270"/>
    </row>
    <row r="30" spans="1:18" ht="28.2" customHeight="1" x14ac:dyDescent="0.3">
      <c r="A30" s="225" t="s">
        <v>4</v>
      </c>
      <c r="B30" s="226"/>
      <c r="C30" s="366" t="str">
        <f>IF('Příloha 1 k dohodě'!C34="","",'Příloha 1 k dohodě'!C34)</f>
        <v/>
      </c>
      <c r="D30" s="367"/>
      <c r="E30" s="224" t="str">
        <f>IF('Příloha 1 k dohodě'!F34="","",'Příloha 1 k dohodě'!F34)</f>
        <v/>
      </c>
      <c r="F30" s="224"/>
      <c r="G30" s="224"/>
      <c r="H30" s="224"/>
      <c r="I30" s="224"/>
      <c r="J30" s="224" t="str">
        <f>IF('Příloha 1 k dohodě'!J34="","",'Příloha 1 k dohodě'!J34)</f>
        <v/>
      </c>
      <c r="K30" s="224"/>
      <c r="L30" s="224"/>
      <c r="M30" s="224"/>
      <c r="N30" s="224"/>
      <c r="O30" s="272"/>
      <c r="P30" s="272"/>
      <c r="Q30" s="272"/>
      <c r="R30" s="273"/>
    </row>
    <row r="31" spans="1:18" ht="28.2" customHeight="1" x14ac:dyDescent="0.3">
      <c r="A31" s="225" t="s">
        <v>9</v>
      </c>
      <c r="B31" s="226"/>
      <c r="C31" s="227" t="str">
        <f>IF('Příloha 1 k dohodě'!C35="","",'Příloha 1 k dohodě'!C35)</f>
        <v/>
      </c>
      <c r="D31" s="228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72"/>
      <c r="P31" s="272"/>
      <c r="Q31" s="272"/>
      <c r="R31" s="273"/>
    </row>
    <row r="32" spans="1:18" ht="28.2" customHeight="1" x14ac:dyDescent="0.3">
      <c r="A32" s="225" t="s">
        <v>5</v>
      </c>
      <c r="B32" s="226"/>
      <c r="C32" s="375" t="str">
        <f>IF('Příloha 1 k dohodě'!C36="","",'Příloha 1 k dohodě'!C36)</f>
        <v/>
      </c>
      <c r="D32" s="376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75"/>
      <c r="P32" s="275"/>
      <c r="Q32" s="275"/>
      <c r="R32" s="276"/>
    </row>
  </sheetData>
  <sheetProtection algorithmName="SHA-512" hashValue="ccXf9YvvI+6fmXQL0uecEhC4/PZv9eZ5xYZdhAry4BPn0EXcKYa444lWlu3N4YBewj92vOWTmNkIGbgsDHZiig==" saltValue="Cu3PRkGhg+rSAk5KLhdVqQ==" spinCount="100000" sheet="1" objects="1" scenarios="1"/>
  <mergeCells count="49">
    <mergeCell ref="A4:B4"/>
    <mergeCell ref="A32:B32"/>
    <mergeCell ref="C32:D32"/>
    <mergeCell ref="E25:R25"/>
    <mergeCell ref="E20:R20"/>
    <mergeCell ref="E21:R21"/>
    <mergeCell ref="C5:J5"/>
    <mergeCell ref="C2:J2"/>
    <mergeCell ref="C4:J4"/>
    <mergeCell ref="P2:R3"/>
    <mergeCell ref="N4:O5"/>
    <mergeCell ref="P4:R5"/>
    <mergeCell ref="A30:B30"/>
    <mergeCell ref="L5:M5"/>
    <mergeCell ref="C31:D31"/>
    <mergeCell ref="E30:I32"/>
    <mergeCell ref="J30:N32"/>
    <mergeCell ref="C30:D30"/>
    <mergeCell ref="A31:B31"/>
    <mergeCell ref="E12:R12"/>
    <mergeCell ref="E13:R13"/>
    <mergeCell ref="E16:R16"/>
    <mergeCell ref="E17:R17"/>
    <mergeCell ref="E18:R18"/>
    <mergeCell ref="E19:R19"/>
    <mergeCell ref="E22:R22"/>
    <mergeCell ref="E23:R23"/>
    <mergeCell ref="E24:R24"/>
    <mergeCell ref="O29:R32"/>
    <mergeCell ref="E29:N29"/>
    <mergeCell ref="A27:R27"/>
    <mergeCell ref="A29:B29"/>
    <mergeCell ref="C29:D29"/>
    <mergeCell ref="A1:R1"/>
    <mergeCell ref="E26:R26"/>
    <mergeCell ref="E15:R15"/>
    <mergeCell ref="E14:R14"/>
    <mergeCell ref="E6:R6"/>
    <mergeCell ref="E7:R7"/>
    <mergeCell ref="E8:R8"/>
    <mergeCell ref="E9:R9"/>
    <mergeCell ref="E10:R10"/>
    <mergeCell ref="E11:R11"/>
    <mergeCell ref="L4:M4"/>
    <mergeCell ref="A5:B5"/>
    <mergeCell ref="N2:O3"/>
    <mergeCell ref="K2:M3"/>
    <mergeCell ref="A3:J3"/>
    <mergeCell ref="A2:B2"/>
  </mergeCells>
  <printOptions horizontalCentered="1"/>
  <pageMargins left="0.23622047244094491" right="0.23622047244094491" top="0.39370078740157483" bottom="0.74803149606299213" header="0.31496062992125984" footer="0.19685039370078741"/>
  <pageSetup paperSize="9" scale="82" fitToHeight="10" orientation="landscape" r:id="rId1"/>
  <headerFooter>
    <oddFooter xml:space="preserve">&amp;L&amp;9Podpora odborného vzdělávání zaměstnanců II
reg. č. CZ.03.1.52/0.0/0.0/15_021/0000053
OSÚ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opLeftCell="A10" zoomScale="75" zoomScaleNormal="75" zoomScalePageLayoutView="70" workbookViewId="0">
      <selection activeCell="K5" sqref="K5:M5"/>
    </sheetView>
  </sheetViews>
  <sheetFormatPr defaultRowHeight="15" x14ac:dyDescent="0.3"/>
  <cols>
    <col min="1" max="1" width="4.88671875" style="131" customWidth="1"/>
    <col min="2" max="3" width="20.33203125" style="131" customWidth="1"/>
    <col min="4" max="4" width="6.88671875" style="131" customWidth="1"/>
    <col min="5" max="5" width="19" style="131" customWidth="1"/>
    <col min="6" max="6" width="1.6640625" style="131" bestFit="1" customWidth="1"/>
    <col min="7" max="8" width="19" style="131" customWidth="1"/>
    <col min="9" max="9" width="1.6640625" style="131" bestFit="1" customWidth="1"/>
    <col min="10" max="11" width="19" style="131" customWidth="1"/>
    <col min="12" max="12" width="1.6640625" style="131" bestFit="1" customWidth="1"/>
    <col min="13" max="14" width="19" style="131" customWidth="1"/>
    <col min="15" max="15" width="1.6640625" style="131" bestFit="1" customWidth="1"/>
    <col min="16" max="17" width="19" style="131" customWidth="1"/>
    <col min="18" max="18" width="1.6640625" style="131" bestFit="1" customWidth="1"/>
    <col min="19" max="19" width="19" style="131" customWidth="1"/>
    <col min="20" max="21" width="9" style="131" customWidth="1"/>
    <col min="22" max="16384" width="8.88671875" style="131"/>
  </cols>
  <sheetData>
    <row r="1" spans="1:21" ht="18.600000000000001" customHeight="1" x14ac:dyDescent="0.3"/>
    <row r="2" spans="1:21" s="130" customFormat="1" ht="35.4" thickBot="1" x14ac:dyDescent="0.3">
      <c r="A2" s="392" t="s">
        <v>102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</row>
    <row r="3" spans="1:21" s="129" customFormat="1" ht="39" customHeight="1" x14ac:dyDescent="0.25">
      <c r="A3" s="490" t="s">
        <v>94</v>
      </c>
      <c r="B3" s="491"/>
      <c r="C3" s="491"/>
      <c r="D3" s="491"/>
      <c r="E3" s="505" t="str">
        <f>IF('Příloha 1 k dohodě'!C5="","",'Příloha 1 k dohodě'!C5)</f>
        <v/>
      </c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6"/>
    </row>
    <row r="4" spans="1:21" s="129" customFormat="1" ht="39" customHeight="1" x14ac:dyDescent="0.25">
      <c r="A4" s="492" t="s">
        <v>95</v>
      </c>
      <c r="B4" s="493"/>
      <c r="C4" s="493"/>
      <c r="D4" s="493"/>
      <c r="E4" s="507" t="str">
        <f>IF('Příloha 1 k dohodě'!C8="","",'Příloha 1 k dohodě'!C8)</f>
        <v/>
      </c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8"/>
    </row>
    <row r="5" spans="1:21" s="130" customFormat="1" ht="39" customHeight="1" x14ac:dyDescent="0.25">
      <c r="A5" s="492" t="s">
        <v>96</v>
      </c>
      <c r="B5" s="493"/>
      <c r="C5" s="493"/>
      <c r="D5" s="493"/>
      <c r="E5" s="494" t="s">
        <v>103</v>
      </c>
      <c r="F5" s="495"/>
      <c r="G5" s="496"/>
      <c r="H5" s="496"/>
      <c r="I5" s="497" t="s">
        <v>107</v>
      </c>
      <c r="J5" s="497"/>
      <c r="K5" s="495"/>
      <c r="L5" s="495"/>
      <c r="M5" s="495"/>
      <c r="N5" s="498" t="s">
        <v>178</v>
      </c>
      <c r="O5" s="499"/>
      <c r="P5" s="499"/>
      <c r="Q5" s="499"/>
      <c r="R5" s="500"/>
      <c r="S5" s="498" t="str">
        <f>IF('Příloha 1 k dohodě'!P8="","",'Příloha 1 k dohodě'!P8)</f>
        <v/>
      </c>
      <c r="T5" s="499"/>
      <c r="U5" s="512"/>
    </row>
    <row r="6" spans="1:21" s="130" customFormat="1" ht="39" customHeight="1" x14ac:dyDescent="0.25">
      <c r="A6" s="492" t="s">
        <v>163</v>
      </c>
      <c r="B6" s="493"/>
      <c r="C6" s="493"/>
      <c r="D6" s="493"/>
      <c r="E6" s="509" t="str">
        <f>IF('Příloha 1 k dohodě'!C7="","",'Příloha 1 k dohodě'!C7)</f>
        <v/>
      </c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1"/>
    </row>
    <row r="7" spans="1:21" s="130" customFormat="1" ht="39" customHeight="1" thickBot="1" x14ac:dyDescent="0.3">
      <c r="A7" s="501" t="s">
        <v>97</v>
      </c>
      <c r="B7" s="502"/>
      <c r="C7" s="502"/>
      <c r="D7" s="502"/>
      <c r="E7" s="503" t="str">
        <f>IF('Příloha 5 k dohodě'!P2="","",'Příloha 5 k dohodě'!P2)</f>
        <v/>
      </c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4"/>
    </row>
    <row r="8" spans="1:21" s="130" customFormat="1" ht="30" customHeight="1" x14ac:dyDescent="0.25">
      <c r="A8" s="513" t="s">
        <v>40</v>
      </c>
      <c r="B8" s="514"/>
      <c r="C8" s="514"/>
      <c r="D8" s="514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400" t="s">
        <v>198</v>
      </c>
      <c r="U8" s="395" t="s">
        <v>110</v>
      </c>
    </row>
    <row r="9" spans="1:21" s="130" customFormat="1" ht="30" customHeight="1" x14ac:dyDescent="0.25">
      <c r="A9" s="515" t="s">
        <v>164</v>
      </c>
      <c r="B9" s="516"/>
      <c r="C9" s="516"/>
      <c r="D9" s="517"/>
      <c r="E9" s="132"/>
      <c r="F9" s="133" t="s">
        <v>106</v>
      </c>
      <c r="G9" s="134"/>
      <c r="H9" s="132"/>
      <c r="I9" s="133" t="s">
        <v>106</v>
      </c>
      <c r="J9" s="134"/>
      <c r="K9" s="132"/>
      <c r="L9" s="133" t="s">
        <v>106</v>
      </c>
      <c r="M9" s="134"/>
      <c r="N9" s="132"/>
      <c r="O9" s="133" t="s">
        <v>106</v>
      </c>
      <c r="P9" s="134"/>
      <c r="Q9" s="132"/>
      <c r="R9" s="133" t="s">
        <v>106</v>
      </c>
      <c r="S9" s="134"/>
      <c r="T9" s="401"/>
      <c r="U9" s="396"/>
    </row>
    <row r="10" spans="1:21" s="130" customFormat="1" ht="30" customHeight="1" x14ac:dyDescent="0.25">
      <c r="A10" s="518" t="s">
        <v>165</v>
      </c>
      <c r="B10" s="519"/>
      <c r="C10" s="519"/>
      <c r="D10" s="520"/>
      <c r="E10" s="132"/>
      <c r="F10" s="133" t="s">
        <v>106</v>
      </c>
      <c r="G10" s="134"/>
      <c r="H10" s="132"/>
      <c r="I10" s="133" t="s">
        <v>106</v>
      </c>
      <c r="J10" s="134"/>
      <c r="K10" s="132"/>
      <c r="L10" s="133" t="s">
        <v>106</v>
      </c>
      <c r="M10" s="134"/>
      <c r="N10" s="132"/>
      <c r="O10" s="133" t="s">
        <v>106</v>
      </c>
      <c r="P10" s="134"/>
      <c r="Q10" s="132"/>
      <c r="R10" s="133" t="s">
        <v>106</v>
      </c>
      <c r="S10" s="134"/>
      <c r="T10" s="401"/>
      <c r="U10" s="396"/>
    </row>
    <row r="11" spans="1:21" s="130" customFormat="1" ht="144.6" customHeight="1" x14ac:dyDescent="0.25">
      <c r="A11" s="521" t="s">
        <v>104</v>
      </c>
      <c r="B11" s="522"/>
      <c r="C11" s="522"/>
      <c r="D11" s="522"/>
      <c r="E11" s="389"/>
      <c r="F11" s="390"/>
      <c r="G11" s="391"/>
      <c r="H11" s="389"/>
      <c r="I11" s="390"/>
      <c r="J11" s="391"/>
      <c r="K11" s="389"/>
      <c r="L11" s="390"/>
      <c r="M11" s="391"/>
      <c r="N11" s="389"/>
      <c r="O11" s="390"/>
      <c r="P11" s="391"/>
      <c r="Q11" s="389"/>
      <c r="R11" s="390"/>
      <c r="S11" s="391"/>
      <c r="T11" s="402"/>
      <c r="U11" s="396"/>
    </row>
    <row r="12" spans="1:21" s="130" customFormat="1" ht="33.6" customHeight="1" thickBot="1" x14ac:dyDescent="0.3">
      <c r="A12" s="523" t="s">
        <v>98</v>
      </c>
      <c r="B12" s="524"/>
      <c r="C12" s="524"/>
      <c r="D12" s="524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403"/>
      <c r="U12" s="397"/>
    </row>
    <row r="13" spans="1:21" s="137" customFormat="1" ht="15.6" x14ac:dyDescent="0.3">
      <c r="A13" s="57" t="s">
        <v>99</v>
      </c>
      <c r="B13" s="126" t="s">
        <v>6</v>
      </c>
      <c r="C13" s="126" t="s">
        <v>7</v>
      </c>
      <c r="D13" s="126" t="s">
        <v>35</v>
      </c>
      <c r="E13" s="393" t="s">
        <v>105</v>
      </c>
      <c r="F13" s="393"/>
      <c r="G13" s="393"/>
      <c r="H13" s="393" t="s">
        <v>105</v>
      </c>
      <c r="I13" s="393"/>
      <c r="J13" s="393"/>
      <c r="K13" s="393" t="s">
        <v>105</v>
      </c>
      <c r="L13" s="393"/>
      <c r="M13" s="393"/>
      <c r="N13" s="393" t="s">
        <v>105</v>
      </c>
      <c r="O13" s="393"/>
      <c r="P13" s="393"/>
      <c r="Q13" s="393" t="s">
        <v>105</v>
      </c>
      <c r="R13" s="393"/>
      <c r="S13" s="393"/>
      <c r="T13" s="135">
        <v>1</v>
      </c>
      <c r="U13" s="136">
        <v>2</v>
      </c>
    </row>
    <row r="14" spans="1:21" s="130" customFormat="1" ht="41.4" customHeight="1" x14ac:dyDescent="0.25">
      <c r="A14" s="58">
        <v>2</v>
      </c>
      <c r="B14" s="525" t="str">
        <f>IF('Příloha 1 k dohodě'!B11="","",'Příloha 1 k dohodě'!B11)</f>
        <v/>
      </c>
      <c r="C14" s="525" t="str">
        <f>IF('Příloha 1 k dohodě'!C11="","",'Příloha 1 k dohodě'!C11)</f>
        <v/>
      </c>
      <c r="D14" s="525" t="str">
        <f>IF('Příloha 1 k dohodě'!D11="","",'Příloha 1 k dohodě'!D11)</f>
        <v/>
      </c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138"/>
      <c r="U14" s="139"/>
    </row>
    <row r="15" spans="1:21" s="130" customFormat="1" ht="41.4" customHeight="1" x14ac:dyDescent="0.25">
      <c r="A15" s="58">
        <v>3</v>
      </c>
      <c r="B15" s="525" t="str">
        <f>IF('Příloha 1 k dohodě'!B12="","",'Příloha 1 k dohodě'!B12)</f>
        <v/>
      </c>
      <c r="C15" s="525" t="str">
        <f>IF('Příloha 1 k dohodě'!C12="","",'Příloha 1 k dohodě'!C12)</f>
        <v/>
      </c>
      <c r="D15" s="525" t="str">
        <f>IF('Příloha 1 k dohodě'!D12="","",'Příloha 1 k dohodě'!D12)</f>
        <v/>
      </c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59"/>
      <c r="U15" s="139"/>
    </row>
    <row r="16" spans="1:21" s="130" customFormat="1" ht="41.4" customHeight="1" x14ac:dyDescent="0.25">
      <c r="A16" s="58">
        <v>4</v>
      </c>
      <c r="B16" s="525" t="str">
        <f>IF('Příloha 1 k dohodě'!B13="","",'Příloha 1 k dohodě'!B13)</f>
        <v/>
      </c>
      <c r="C16" s="525" t="str">
        <f>IF('Příloha 1 k dohodě'!C13="","",'Příloha 1 k dohodě'!C13)</f>
        <v/>
      </c>
      <c r="D16" s="525" t="str">
        <f>IF('Příloha 1 k dohodě'!D13="","",'Příloha 1 k dohodě'!D13)</f>
        <v/>
      </c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59"/>
      <c r="U16" s="139"/>
    </row>
    <row r="17" spans="1:21" s="130" customFormat="1" ht="41.4" customHeight="1" x14ac:dyDescent="0.25">
      <c r="A17" s="58">
        <v>5</v>
      </c>
      <c r="B17" s="525" t="str">
        <f>IF('Příloha 1 k dohodě'!B14="","",'Příloha 1 k dohodě'!B14)</f>
        <v/>
      </c>
      <c r="C17" s="525" t="str">
        <f>IF('Příloha 1 k dohodě'!C14="","",'Příloha 1 k dohodě'!C14)</f>
        <v/>
      </c>
      <c r="D17" s="525" t="str">
        <f>IF('Příloha 1 k dohodě'!D14="","",'Příloha 1 k dohodě'!D14)</f>
        <v/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59"/>
      <c r="U17" s="139"/>
    </row>
    <row r="18" spans="1:21" s="130" customFormat="1" ht="41.4" customHeight="1" x14ac:dyDescent="0.25">
      <c r="A18" s="58">
        <v>6</v>
      </c>
      <c r="B18" s="525" t="str">
        <f>IF('Příloha 1 k dohodě'!B15="","",'Příloha 1 k dohodě'!B15)</f>
        <v/>
      </c>
      <c r="C18" s="525" t="str">
        <f>IF('Příloha 1 k dohodě'!C15="","",'Příloha 1 k dohodě'!C15)</f>
        <v/>
      </c>
      <c r="D18" s="525" t="str">
        <f>IF('Příloha 1 k dohodě'!D15="","",'Příloha 1 k dohodě'!D15)</f>
        <v/>
      </c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59"/>
      <c r="U18" s="139"/>
    </row>
    <row r="19" spans="1:21" s="130" customFormat="1" ht="41.4" customHeight="1" x14ac:dyDescent="0.25">
      <c r="A19" s="58">
        <v>7</v>
      </c>
      <c r="B19" s="525" t="str">
        <f>IF('Příloha 1 k dohodě'!B16="","",'Příloha 1 k dohodě'!B16)</f>
        <v/>
      </c>
      <c r="C19" s="525" t="str">
        <f>IF('Příloha 1 k dohodě'!C16="","",'Příloha 1 k dohodě'!C16)</f>
        <v/>
      </c>
      <c r="D19" s="525" t="str">
        <f>IF('Příloha 1 k dohodě'!D16="","",'Příloha 1 k dohodě'!D16)</f>
        <v/>
      </c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139"/>
    </row>
    <row r="20" spans="1:21" s="130" customFormat="1" ht="41.4" customHeight="1" x14ac:dyDescent="0.25">
      <c r="A20" s="58">
        <v>8</v>
      </c>
      <c r="B20" s="525" t="str">
        <f>IF('Příloha 1 k dohodě'!B17="","",'Příloha 1 k dohodě'!B17)</f>
        <v/>
      </c>
      <c r="C20" s="525" t="str">
        <f>IF('Příloha 1 k dohodě'!C17="","",'Příloha 1 k dohodě'!C17)</f>
        <v/>
      </c>
      <c r="D20" s="525" t="str">
        <f>IF('Příloha 1 k dohodě'!D17="","",'Příloha 1 k dohodě'!D17)</f>
        <v/>
      </c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59"/>
      <c r="U20" s="139"/>
    </row>
    <row r="21" spans="1:21" s="130" customFormat="1" ht="41.4" customHeight="1" x14ac:dyDescent="0.25">
      <c r="A21" s="58">
        <v>9</v>
      </c>
      <c r="B21" s="525" t="str">
        <f>IF('Příloha 1 k dohodě'!B18="","",'Příloha 1 k dohodě'!B18)</f>
        <v/>
      </c>
      <c r="C21" s="525" t="str">
        <f>IF('Příloha 1 k dohodě'!C18="","",'Příloha 1 k dohodě'!C18)</f>
        <v/>
      </c>
      <c r="D21" s="525" t="str">
        <f>IF('Příloha 1 k dohodě'!D18="","",'Příloha 1 k dohodě'!D18)</f>
        <v/>
      </c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59"/>
      <c r="U21" s="139"/>
    </row>
    <row r="22" spans="1:21" s="130" customFormat="1" ht="41.4" customHeight="1" x14ac:dyDescent="0.25">
      <c r="A22" s="58">
        <v>10</v>
      </c>
      <c r="B22" s="525" t="str">
        <f>IF('Příloha 1 k dohodě'!B19="","",'Příloha 1 k dohodě'!B19)</f>
        <v/>
      </c>
      <c r="C22" s="525" t="str">
        <f>IF('Příloha 1 k dohodě'!C19="","",'Příloha 1 k dohodě'!C19)</f>
        <v/>
      </c>
      <c r="D22" s="525" t="str">
        <f>IF('Příloha 1 k dohodě'!D19="","",'Příloha 1 k dohodě'!D19)</f>
        <v/>
      </c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59"/>
      <c r="U22" s="139"/>
    </row>
    <row r="23" spans="1:21" s="130" customFormat="1" ht="41.4" customHeight="1" x14ac:dyDescent="0.25">
      <c r="A23" s="58">
        <v>11</v>
      </c>
      <c r="B23" s="525" t="str">
        <f>IF('Příloha 1 k dohodě'!B20="","",'Příloha 1 k dohodě'!B20)</f>
        <v/>
      </c>
      <c r="C23" s="525" t="str">
        <f>IF('Příloha 1 k dohodě'!C20="","",'Příloha 1 k dohodě'!C20)</f>
        <v/>
      </c>
      <c r="D23" s="525" t="str">
        <f>IF('Příloha 1 k dohodě'!D20="","",'Příloha 1 k dohodě'!D20)</f>
        <v/>
      </c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59"/>
      <c r="U23" s="139"/>
    </row>
    <row r="24" spans="1:21" s="130" customFormat="1" ht="41.4" customHeight="1" x14ac:dyDescent="0.25">
      <c r="A24" s="58">
        <v>12</v>
      </c>
      <c r="B24" s="525" t="str">
        <f>IF('Příloha 1 k dohodě'!B21="","",'Příloha 1 k dohodě'!B21)</f>
        <v/>
      </c>
      <c r="C24" s="525" t="str">
        <f>IF('Příloha 1 k dohodě'!C21="","",'Příloha 1 k dohodě'!C21)</f>
        <v/>
      </c>
      <c r="D24" s="525" t="str">
        <f>IF('Příloha 1 k dohodě'!D21="","",'Příloha 1 k dohodě'!D21)</f>
        <v/>
      </c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59"/>
      <c r="U24" s="139"/>
    </row>
    <row r="25" spans="1:21" s="130" customFormat="1" ht="41.4" customHeight="1" x14ac:dyDescent="0.25">
      <c r="A25" s="58">
        <v>13</v>
      </c>
      <c r="B25" s="525" t="str">
        <f>IF('Příloha 1 k dohodě'!B22="","",'Příloha 1 k dohodě'!B22)</f>
        <v/>
      </c>
      <c r="C25" s="525" t="str">
        <f>IF('Příloha 1 k dohodě'!C22="","",'Příloha 1 k dohodě'!C22)</f>
        <v/>
      </c>
      <c r="D25" s="525" t="str">
        <f>IF('Příloha 1 k dohodě'!D22="","",'Příloha 1 k dohodě'!D22)</f>
        <v/>
      </c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59"/>
      <c r="U25" s="139"/>
    </row>
    <row r="26" spans="1:21" s="130" customFormat="1" ht="41.4" customHeight="1" x14ac:dyDescent="0.25">
      <c r="A26" s="58">
        <v>14</v>
      </c>
      <c r="B26" s="525" t="str">
        <f>IF('Příloha 1 k dohodě'!B23="","",'Příloha 1 k dohodě'!B23)</f>
        <v/>
      </c>
      <c r="C26" s="525" t="str">
        <f>IF('Příloha 1 k dohodě'!C23="","",'Příloha 1 k dohodě'!C23)</f>
        <v/>
      </c>
      <c r="D26" s="525" t="str">
        <f>IF('Příloha 1 k dohodě'!D23="","",'Příloha 1 k dohodě'!D23)</f>
        <v/>
      </c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59"/>
      <c r="U26" s="139"/>
    </row>
    <row r="27" spans="1:21" s="130" customFormat="1" ht="41.4" customHeight="1" x14ac:dyDescent="0.25">
      <c r="A27" s="58">
        <v>15</v>
      </c>
      <c r="B27" s="525" t="str">
        <f>IF('Příloha 1 k dohodě'!B24="","",'Příloha 1 k dohodě'!B24)</f>
        <v/>
      </c>
      <c r="C27" s="525" t="str">
        <f>IF('Příloha 1 k dohodě'!C24="","",'Příloha 1 k dohodě'!C24)</f>
        <v/>
      </c>
      <c r="D27" s="525" t="str">
        <f>IF('Příloha 1 k dohodě'!D24="","",'Příloha 1 k dohodě'!D24)</f>
        <v/>
      </c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59"/>
      <c r="U27" s="139"/>
    </row>
    <row r="28" spans="1:21" s="130" customFormat="1" ht="41.4" customHeight="1" x14ac:dyDescent="0.25">
      <c r="A28" s="58">
        <v>16</v>
      </c>
      <c r="B28" s="525" t="str">
        <f>IF('Příloha 1 k dohodě'!B25="","",'Příloha 1 k dohodě'!B25)</f>
        <v/>
      </c>
      <c r="C28" s="525" t="str">
        <f>IF('Příloha 1 k dohodě'!C25="","",'Příloha 1 k dohodě'!C25)</f>
        <v/>
      </c>
      <c r="D28" s="525" t="str">
        <f>IF('Příloha 1 k dohodě'!D25="","",'Příloha 1 k dohodě'!D25)</f>
        <v/>
      </c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59"/>
      <c r="U28" s="139"/>
    </row>
    <row r="29" spans="1:21" s="130" customFormat="1" ht="41.4" customHeight="1" x14ac:dyDescent="0.25">
      <c r="A29" s="58">
        <v>17</v>
      </c>
      <c r="B29" s="525" t="str">
        <f>IF('Příloha 1 k dohodě'!B26="","",'Příloha 1 k dohodě'!B26)</f>
        <v/>
      </c>
      <c r="C29" s="525" t="str">
        <f>IF('Příloha 1 k dohodě'!C26="","",'Příloha 1 k dohodě'!C26)</f>
        <v/>
      </c>
      <c r="D29" s="525" t="str">
        <f>IF('Příloha 1 k dohodě'!D26="","",'Příloha 1 k dohodě'!D26)</f>
        <v/>
      </c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59"/>
      <c r="U29" s="139"/>
    </row>
    <row r="30" spans="1:21" s="130" customFormat="1" ht="41.4" customHeight="1" x14ac:dyDescent="0.25">
      <c r="A30" s="58">
        <v>18</v>
      </c>
      <c r="B30" s="525" t="str">
        <f>IF('Příloha 1 k dohodě'!B27="","",'Příloha 1 k dohodě'!B27)</f>
        <v/>
      </c>
      <c r="C30" s="525" t="str">
        <f>IF('Příloha 1 k dohodě'!C27="","",'Příloha 1 k dohodě'!C27)</f>
        <v/>
      </c>
      <c r="D30" s="525" t="str">
        <f>IF('Příloha 1 k dohodě'!D27="","",'Příloha 1 k dohodě'!D27)</f>
        <v/>
      </c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59"/>
      <c r="U30" s="139"/>
    </row>
    <row r="31" spans="1:21" s="130" customFormat="1" ht="41.4" customHeight="1" x14ac:dyDescent="0.25">
      <c r="A31" s="58">
        <v>19</v>
      </c>
      <c r="B31" s="525" t="str">
        <f>IF('Příloha 1 k dohodě'!B28="","",'Příloha 1 k dohodě'!B28)</f>
        <v/>
      </c>
      <c r="C31" s="525" t="str">
        <f>IF('Příloha 1 k dohodě'!C28="","",'Příloha 1 k dohodě'!C28)</f>
        <v/>
      </c>
      <c r="D31" s="525" t="str">
        <f>IF('Příloha 1 k dohodě'!D28="","",'Příloha 1 k dohodě'!D28)</f>
        <v/>
      </c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59"/>
      <c r="U31" s="139"/>
    </row>
    <row r="32" spans="1:21" s="130" customFormat="1" ht="41.4" customHeight="1" x14ac:dyDescent="0.25">
      <c r="A32" s="58">
        <v>20</v>
      </c>
      <c r="B32" s="525" t="str">
        <f>IF('Příloha 1 k dohodě'!B29="","",'Příloha 1 k dohodě'!B29)</f>
        <v/>
      </c>
      <c r="C32" s="525" t="str">
        <f>IF('Příloha 1 k dohodě'!C29="","",'Příloha 1 k dohodě'!C29)</f>
        <v/>
      </c>
      <c r="D32" s="525" t="str">
        <f>IF('Příloha 1 k dohodě'!D29="","",'Příloha 1 k dohodě'!D29)</f>
        <v/>
      </c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59"/>
      <c r="U32" s="139"/>
    </row>
    <row r="33" spans="1:21" s="130" customFormat="1" ht="41.4" customHeight="1" thickBot="1" x14ac:dyDescent="0.3">
      <c r="A33" s="60" t="s">
        <v>1</v>
      </c>
      <c r="B33" s="526" t="str">
        <f>IF('Příloha 1 k dohodě'!B30="","",'Příloha 1 k dohodě'!B30)</f>
        <v/>
      </c>
      <c r="C33" s="526" t="str">
        <f>IF('Příloha 1 k dohodě'!C30="","",'Příloha 1 k dohodě'!C30)</f>
        <v/>
      </c>
      <c r="D33" s="526" t="str">
        <f>IF('Příloha 1 k dohodě'!D30="","",'Příloha 1 k dohodě'!D30)</f>
        <v/>
      </c>
      <c r="E33" s="380"/>
      <c r="F33" s="381"/>
      <c r="G33" s="382"/>
      <c r="H33" s="380"/>
      <c r="I33" s="381"/>
      <c r="J33" s="382"/>
      <c r="K33" s="380"/>
      <c r="L33" s="381"/>
      <c r="M33" s="382"/>
      <c r="N33" s="380"/>
      <c r="O33" s="381"/>
      <c r="P33" s="382"/>
      <c r="Q33" s="380"/>
      <c r="R33" s="381"/>
      <c r="S33" s="382"/>
      <c r="T33" s="61"/>
      <c r="U33" s="140"/>
    </row>
    <row r="34" spans="1:21" s="129" customFormat="1" ht="17.399999999999999" x14ac:dyDescent="0.25">
      <c r="A34" s="399" t="s">
        <v>199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</row>
    <row r="35" spans="1:21" s="129" customFormat="1" ht="30.6" customHeight="1" x14ac:dyDescent="0.25">
      <c r="A35" s="394" t="s">
        <v>200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</row>
    <row r="36" spans="1:21" s="129" customFormat="1" ht="34.950000000000003" customHeight="1" x14ac:dyDescent="0.25">
      <c r="A36" s="384" t="s">
        <v>201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</row>
    <row r="37" spans="1:21" s="129" customFormat="1" x14ac:dyDescent="0.25">
      <c r="A37" s="384" t="s">
        <v>203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</row>
    <row r="38" spans="1:21" s="129" customFormat="1" x14ac:dyDescent="0.25">
      <c r="A38" s="384" t="s">
        <v>202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</row>
    <row r="39" spans="1:21" s="129" customFormat="1" x14ac:dyDescent="0.25">
      <c r="A39" s="385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</row>
    <row r="40" spans="1:21" s="141" customFormat="1" ht="22.8" x14ac:dyDescent="0.3">
      <c r="A40" s="386" t="s">
        <v>100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</row>
    <row r="41" spans="1:21" s="129" customFormat="1" ht="29.4" customHeight="1" x14ac:dyDescent="0.25">
      <c r="A41" s="383" t="s">
        <v>101</v>
      </c>
      <c r="B41" s="383"/>
      <c r="C41" s="383"/>
      <c r="D41" s="383"/>
      <c r="E41" s="383"/>
      <c r="F41" s="383"/>
      <c r="G41" s="383"/>
      <c r="H41" s="383" t="s">
        <v>3</v>
      </c>
      <c r="I41" s="383"/>
      <c r="J41" s="383"/>
      <c r="K41" s="383"/>
      <c r="L41" s="383"/>
      <c r="M41" s="377" t="s">
        <v>108</v>
      </c>
      <c r="N41" s="378"/>
      <c r="O41" s="378"/>
      <c r="P41" s="379"/>
      <c r="Q41" s="377" t="s">
        <v>109</v>
      </c>
      <c r="R41" s="378"/>
      <c r="S41" s="378"/>
      <c r="T41" s="378"/>
      <c r="U41" s="379"/>
    </row>
    <row r="42" spans="1:21" s="130" customFormat="1" ht="29.4" customHeight="1" x14ac:dyDescent="0.25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77"/>
      <c r="N42" s="378"/>
      <c r="O42" s="378"/>
      <c r="P42" s="379"/>
      <c r="Q42" s="377"/>
      <c r="R42" s="378"/>
      <c r="S42" s="378"/>
      <c r="T42" s="378"/>
      <c r="U42" s="379"/>
    </row>
    <row r="43" spans="1:21" s="130" customFormat="1" ht="29.4" customHeight="1" x14ac:dyDescent="0.25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77"/>
      <c r="N43" s="378"/>
      <c r="O43" s="378"/>
      <c r="P43" s="379"/>
      <c r="Q43" s="377"/>
      <c r="R43" s="378"/>
      <c r="S43" s="378"/>
      <c r="T43" s="378"/>
      <c r="U43" s="379"/>
    </row>
    <row r="44" spans="1:21" s="130" customFormat="1" ht="29.4" customHeight="1" x14ac:dyDescent="0.25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77"/>
      <c r="N44" s="378"/>
      <c r="O44" s="378"/>
      <c r="P44" s="379"/>
      <c r="Q44" s="377"/>
      <c r="R44" s="378"/>
      <c r="S44" s="378"/>
      <c r="T44" s="378"/>
      <c r="U44" s="379"/>
    </row>
    <row r="45" spans="1:21" s="130" customFormat="1" ht="29.4" customHeight="1" x14ac:dyDescent="0.25">
      <c r="A45" s="383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77"/>
      <c r="N45" s="378"/>
      <c r="O45" s="378"/>
      <c r="P45" s="379"/>
      <c r="Q45" s="377"/>
      <c r="R45" s="378"/>
      <c r="S45" s="378"/>
      <c r="T45" s="378"/>
      <c r="U45" s="379"/>
    </row>
    <row r="46" spans="1:21" s="130" customFormat="1" ht="29.4" customHeight="1" x14ac:dyDescent="0.25">
      <c r="A46" s="383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77"/>
      <c r="N46" s="378"/>
      <c r="O46" s="378"/>
      <c r="P46" s="379"/>
      <c r="Q46" s="377"/>
      <c r="R46" s="378"/>
      <c r="S46" s="378"/>
      <c r="T46" s="378"/>
      <c r="U46" s="379"/>
    </row>
    <row r="47" spans="1:21" s="130" customFormat="1" ht="29.4" customHeight="1" x14ac:dyDescent="0.25">
      <c r="A47" s="383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77"/>
      <c r="N47" s="378"/>
      <c r="O47" s="378"/>
      <c r="P47" s="379"/>
      <c r="Q47" s="377"/>
      <c r="R47" s="378"/>
      <c r="S47" s="378"/>
      <c r="T47" s="378"/>
      <c r="U47" s="379"/>
    </row>
    <row r="48" spans="1:21" s="130" customFormat="1" ht="29.4" customHeight="1" x14ac:dyDescent="0.25">
      <c r="A48" s="383"/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77"/>
      <c r="N48" s="378"/>
      <c r="O48" s="378"/>
      <c r="P48" s="379"/>
      <c r="Q48" s="377"/>
      <c r="R48" s="378"/>
      <c r="S48" s="378"/>
      <c r="T48" s="378"/>
      <c r="U48" s="379"/>
    </row>
    <row r="49" spans="1:21" s="130" customFormat="1" ht="29.4" customHeight="1" x14ac:dyDescent="0.25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77"/>
      <c r="N49" s="378"/>
      <c r="O49" s="378"/>
      <c r="P49" s="379"/>
      <c r="Q49" s="377"/>
      <c r="R49" s="378"/>
      <c r="S49" s="378"/>
      <c r="T49" s="378"/>
      <c r="U49" s="379"/>
    </row>
    <row r="50" spans="1:21" s="130" customFormat="1" ht="29.4" customHeight="1" x14ac:dyDescent="0.25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77"/>
      <c r="N50" s="378"/>
      <c r="O50" s="378"/>
      <c r="P50" s="379"/>
      <c r="Q50" s="377"/>
      <c r="R50" s="378"/>
      <c r="S50" s="378"/>
      <c r="T50" s="378"/>
      <c r="U50" s="379"/>
    </row>
    <row r="51" spans="1:21" ht="114" customHeight="1" x14ac:dyDescent="0.3">
      <c r="M51" s="398"/>
      <c r="N51" s="398"/>
      <c r="O51" s="398"/>
      <c r="P51" s="398"/>
      <c r="Q51" s="398"/>
      <c r="R51" s="398"/>
      <c r="S51" s="398"/>
      <c r="T51" s="398"/>
      <c r="U51" s="398"/>
    </row>
    <row r="52" spans="1:21" x14ac:dyDescent="0.3">
      <c r="M52" s="398" t="s">
        <v>179</v>
      </c>
      <c r="N52" s="398"/>
      <c r="O52" s="398"/>
      <c r="P52" s="398"/>
      <c r="Q52" s="398"/>
      <c r="R52" s="398"/>
      <c r="S52" s="398"/>
      <c r="T52" s="398"/>
      <c r="U52" s="398"/>
    </row>
  </sheetData>
  <sheetProtection algorithmName="SHA-512" hashValue="uLkUnemEWzpttPituCg7Vtbdm9qJbc7IwKCOLG7RxQu/RRyuU8kWZ6/wyX9z2LwJuhHK6ojunE3fnU9i670n9w==" saltValue="vZHeGzagXwyQyYsFnnzrEw==" spinCount="100000" sheet="1" objects="1" scenarios="1"/>
  <mergeCells count="191">
    <mergeCell ref="M51:U51"/>
    <mergeCell ref="M45:P45"/>
    <mergeCell ref="M42:P42"/>
    <mergeCell ref="Q42:U42"/>
    <mergeCell ref="M43:P43"/>
    <mergeCell ref="Q43:U43"/>
    <mergeCell ref="M52:U52"/>
    <mergeCell ref="A34:U34"/>
    <mergeCell ref="A41:G41"/>
    <mergeCell ref="H41:L41"/>
    <mergeCell ref="M41:P41"/>
    <mergeCell ref="Q41:U41"/>
    <mergeCell ref="M44:P44"/>
    <mergeCell ref="Q44:U44"/>
    <mergeCell ref="H44:L44"/>
    <mergeCell ref="A45:G45"/>
    <mergeCell ref="I5:J5"/>
    <mergeCell ref="K5:M5"/>
    <mergeCell ref="H11:J11"/>
    <mergeCell ref="E14:G14"/>
    <mergeCell ref="H14:J14"/>
    <mergeCell ref="K14:M14"/>
    <mergeCell ref="Q15:S15"/>
    <mergeCell ref="U8:U12"/>
    <mergeCell ref="A9:D9"/>
    <mergeCell ref="N14:P14"/>
    <mergeCell ref="A10:D10"/>
    <mergeCell ref="A11:D11"/>
    <mergeCell ref="A7:D7"/>
    <mergeCell ref="E7:U7"/>
    <mergeCell ref="A8:D8"/>
    <mergeCell ref="E8:G8"/>
    <mergeCell ref="H8:J8"/>
    <mergeCell ref="K8:M8"/>
    <mergeCell ref="T8:T12"/>
    <mergeCell ref="A12:D12"/>
    <mergeCell ref="A2:U2"/>
    <mergeCell ref="Q14:S14"/>
    <mergeCell ref="E13:G13"/>
    <mergeCell ref="H13:J13"/>
    <mergeCell ref="K13:M13"/>
    <mergeCell ref="N13:P13"/>
    <mergeCell ref="Q13:S13"/>
    <mergeCell ref="E15:G15"/>
    <mergeCell ref="N12:P12"/>
    <mergeCell ref="Q12:S12"/>
    <mergeCell ref="A3:D3"/>
    <mergeCell ref="E3:U3"/>
    <mergeCell ref="A4:D4"/>
    <mergeCell ref="E4:U4"/>
    <mergeCell ref="E11:G11"/>
    <mergeCell ref="A5:D5"/>
    <mergeCell ref="N8:P8"/>
    <mergeCell ref="Q11:S11"/>
    <mergeCell ref="A6:D6"/>
    <mergeCell ref="E6:U6"/>
    <mergeCell ref="H15:J15"/>
    <mergeCell ref="K15:M15"/>
    <mergeCell ref="N15:P15"/>
    <mergeCell ref="F5:H5"/>
    <mergeCell ref="E16:G16"/>
    <mergeCell ref="H16:J16"/>
    <mergeCell ref="K16:M16"/>
    <mergeCell ref="N16:P16"/>
    <mergeCell ref="E18:G18"/>
    <mergeCell ref="H18:J18"/>
    <mergeCell ref="K18:M18"/>
    <mergeCell ref="E12:G12"/>
    <mergeCell ref="H12:J12"/>
    <mergeCell ref="K12:M12"/>
    <mergeCell ref="E17:G17"/>
    <mergeCell ref="H17:J17"/>
    <mergeCell ref="E20:G20"/>
    <mergeCell ref="H20:J20"/>
    <mergeCell ref="K20:M20"/>
    <mergeCell ref="N20:P20"/>
    <mergeCell ref="Q20:S20"/>
    <mergeCell ref="Q17:S17"/>
    <mergeCell ref="Q19:S19"/>
    <mergeCell ref="N19:P19"/>
    <mergeCell ref="K17:M17"/>
    <mergeCell ref="N17:P17"/>
    <mergeCell ref="E19:G19"/>
    <mergeCell ref="H19:J19"/>
    <mergeCell ref="K19:M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E24:G24"/>
    <mergeCell ref="H24:J24"/>
    <mergeCell ref="K24:M24"/>
    <mergeCell ref="N24:P24"/>
    <mergeCell ref="Q24:S24"/>
    <mergeCell ref="E23:G23"/>
    <mergeCell ref="H23:J23"/>
    <mergeCell ref="K23:M23"/>
    <mergeCell ref="N23:P23"/>
    <mergeCell ref="Q23:S23"/>
    <mergeCell ref="E26:G26"/>
    <mergeCell ref="H26:J26"/>
    <mergeCell ref="K26:M26"/>
    <mergeCell ref="N26:P26"/>
    <mergeCell ref="Q26:S26"/>
    <mergeCell ref="E25:G25"/>
    <mergeCell ref="H25:J25"/>
    <mergeCell ref="K25:M25"/>
    <mergeCell ref="N25:P25"/>
    <mergeCell ref="Q25:S25"/>
    <mergeCell ref="E28:G28"/>
    <mergeCell ref="H28:J28"/>
    <mergeCell ref="K28:M28"/>
    <mergeCell ref="N28:P28"/>
    <mergeCell ref="Q28:S28"/>
    <mergeCell ref="E27:G27"/>
    <mergeCell ref="H27:J27"/>
    <mergeCell ref="K27:M27"/>
    <mergeCell ref="N27:P27"/>
    <mergeCell ref="Q27:S27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A47:G47"/>
    <mergeCell ref="H47:L47"/>
    <mergeCell ref="E32:G32"/>
    <mergeCell ref="H32:J32"/>
    <mergeCell ref="K32:M32"/>
    <mergeCell ref="N32:P32"/>
    <mergeCell ref="Q32:S32"/>
    <mergeCell ref="E31:G31"/>
    <mergeCell ref="H31:J31"/>
    <mergeCell ref="K31:M31"/>
    <mergeCell ref="N31:P31"/>
    <mergeCell ref="Q31:S31"/>
    <mergeCell ref="H45:L45"/>
    <mergeCell ref="Q45:U45"/>
    <mergeCell ref="A43:G43"/>
    <mergeCell ref="H43:L43"/>
    <mergeCell ref="A35:U35"/>
    <mergeCell ref="A36:U36"/>
    <mergeCell ref="A37:U37"/>
    <mergeCell ref="E33:G33"/>
    <mergeCell ref="H33:J33"/>
    <mergeCell ref="K33:M33"/>
    <mergeCell ref="N33:P33"/>
    <mergeCell ref="A44:G44"/>
    <mergeCell ref="A42:G42"/>
    <mergeCell ref="H42:L42"/>
    <mergeCell ref="A46:G46"/>
    <mergeCell ref="H46:L46"/>
    <mergeCell ref="A38:U38"/>
    <mergeCell ref="A39:U39"/>
    <mergeCell ref="A40:U40"/>
    <mergeCell ref="A50:G50"/>
    <mergeCell ref="H50:L50"/>
    <mergeCell ref="M50:P50"/>
    <mergeCell ref="Q50:U50"/>
    <mergeCell ref="A48:G48"/>
    <mergeCell ref="H48:L48"/>
    <mergeCell ref="A49:G49"/>
    <mergeCell ref="H49:L49"/>
    <mergeCell ref="Q48:U48"/>
    <mergeCell ref="M49:P49"/>
    <mergeCell ref="M48:P48"/>
    <mergeCell ref="Q49:U49"/>
    <mergeCell ref="M46:P46"/>
    <mergeCell ref="Q46:U46"/>
    <mergeCell ref="M47:P47"/>
    <mergeCell ref="Q47:U47"/>
    <mergeCell ref="N5:R5"/>
    <mergeCell ref="S5:U5"/>
    <mergeCell ref="Q33:S33"/>
    <mergeCell ref="N18:P18"/>
    <mergeCell ref="Q18:S18"/>
    <mergeCell ref="Q16:S16"/>
    <mergeCell ref="Q8:S8"/>
    <mergeCell ref="K11:M11"/>
    <mergeCell ref="N11:P11"/>
  </mergeCells>
  <printOptions horizontalCentered="1"/>
  <pageMargins left="0.23622047244094491" right="0.23622047244094491" top="0.39370078740157483" bottom="0.59055118110236227" header="0.31496062992125984" footer="0.27559055118110237"/>
  <pageSetup paperSize="9" scale="52" fitToHeight="2" orientation="landscape" r:id="rId1"/>
  <headerFooter>
    <oddFooter>&amp;L&amp;9Podpora odborného vzdělávání zaměstnanců II
reg. č. CZ.03.1.52/0.0/0.0/15_021/0000053
OSÚ</oddFooter>
  </headerFooter>
  <ignoredErrors>
    <ignoredError sqref="E7" unlocked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showGridLines="0" topLeftCell="A20" zoomScaleNormal="100" workbookViewId="0">
      <selection activeCell="E27" sqref="E27"/>
    </sheetView>
  </sheetViews>
  <sheetFormatPr defaultColWidth="4.44140625" defaultRowHeight="13.8" x14ac:dyDescent="0.3"/>
  <cols>
    <col min="1" max="1" width="4.88671875" style="77" customWidth="1"/>
    <col min="2" max="3" width="20.21875" style="77" customWidth="1"/>
    <col min="4" max="4" width="5" style="77" bestFit="1" customWidth="1"/>
    <col min="5" max="5" width="12.6640625" style="77" customWidth="1"/>
    <col min="6" max="6" width="14.6640625" style="77" customWidth="1"/>
    <col min="7" max="7" width="10.33203125" style="77" customWidth="1"/>
    <col min="8" max="8" width="17" style="77" customWidth="1"/>
    <col min="9" max="9" width="22.109375" style="77" customWidth="1"/>
    <col min="10" max="16384" width="4.44140625" style="77"/>
  </cols>
  <sheetData>
    <row r="1" spans="1:25" ht="91.95" customHeight="1" thickBot="1" x14ac:dyDescent="0.5">
      <c r="A1" s="404" t="s">
        <v>111</v>
      </c>
      <c r="B1" s="404"/>
      <c r="C1" s="404"/>
      <c r="D1" s="404"/>
      <c r="E1" s="404"/>
      <c r="F1" s="404"/>
      <c r="G1" s="404"/>
      <c r="H1" s="404"/>
      <c r="I1" s="404"/>
      <c r="Y1" s="78"/>
    </row>
    <row r="2" spans="1:25" s="5" customFormat="1" ht="28.2" customHeight="1" x14ac:dyDescent="0.3">
      <c r="A2" s="229" t="s">
        <v>94</v>
      </c>
      <c r="B2" s="230"/>
      <c r="C2" s="230"/>
      <c r="D2" s="230"/>
      <c r="E2" s="538" t="str">
        <f>IF('Příloha 1 k dohodě'!C5="","",'Příloha 1 k dohodě'!C5)</f>
        <v/>
      </c>
      <c r="F2" s="405"/>
      <c r="G2" s="405"/>
      <c r="H2" s="405"/>
      <c r="I2" s="406"/>
    </row>
    <row r="3" spans="1:25" s="5" customFormat="1" ht="28.2" customHeight="1" x14ac:dyDescent="0.3">
      <c r="A3" s="208" t="s">
        <v>95</v>
      </c>
      <c r="B3" s="209"/>
      <c r="C3" s="209"/>
      <c r="D3" s="209"/>
      <c r="E3" s="539" t="str">
        <f>IF('Příloha 1 k dohodě'!C8="","",'Příloha 1 k dohodě'!C8)</f>
        <v/>
      </c>
      <c r="F3" s="536"/>
      <c r="G3" s="536"/>
      <c r="H3" s="536"/>
      <c r="I3" s="537"/>
    </row>
    <row r="4" spans="1:25" s="5" customFormat="1" ht="28.2" customHeight="1" x14ac:dyDescent="0.3">
      <c r="A4" s="208" t="s">
        <v>96</v>
      </c>
      <c r="B4" s="209"/>
      <c r="C4" s="209"/>
      <c r="D4" s="535"/>
      <c r="E4" s="151" t="s">
        <v>103</v>
      </c>
      <c r="F4" s="540" t="str">
        <f>IF('Evidence docházky'!F5="","",'Evidence docházky'!F5)</f>
        <v/>
      </c>
      <c r="G4" s="541" t="s">
        <v>107</v>
      </c>
      <c r="H4" s="438" t="str">
        <f>IF('Evidence docházky'!K5="","",'Evidence docházky'!K5)</f>
        <v/>
      </c>
      <c r="I4" s="534"/>
    </row>
    <row r="5" spans="1:25" s="5" customFormat="1" ht="28.2" customHeight="1" thickBot="1" x14ac:dyDescent="0.35">
      <c r="A5" s="206" t="s">
        <v>112</v>
      </c>
      <c r="B5" s="207"/>
      <c r="C5" s="207"/>
      <c r="D5" s="207"/>
      <c r="E5" s="547"/>
      <c r="F5" s="548"/>
      <c r="G5" s="549" t="s">
        <v>178</v>
      </c>
      <c r="H5" s="550"/>
      <c r="I5" s="551" t="str">
        <f>IF('Příloha 1 k dohodě'!P8="","",'Příloha 1 k dohodě'!P8)</f>
        <v/>
      </c>
    </row>
    <row r="6" spans="1:25" s="5" customFormat="1" ht="100.2" customHeight="1" thickBot="1" x14ac:dyDescent="0.35">
      <c r="A6" s="542" t="s">
        <v>113</v>
      </c>
      <c r="B6" s="543"/>
      <c r="C6" s="543"/>
      <c r="D6" s="543"/>
      <c r="E6" s="544"/>
      <c r="F6" s="545"/>
      <c r="G6" s="545"/>
      <c r="H6" s="545"/>
      <c r="I6" s="546"/>
    </row>
    <row r="7" spans="1:25" s="5" customFormat="1" ht="105.6" x14ac:dyDescent="0.3">
      <c r="A7" s="79" t="s">
        <v>99</v>
      </c>
      <c r="B7" s="80" t="s">
        <v>6</v>
      </c>
      <c r="C7" s="80" t="s">
        <v>7</v>
      </c>
      <c r="D7" s="80" t="s">
        <v>35</v>
      </c>
      <c r="E7" s="80" t="s">
        <v>114</v>
      </c>
      <c r="F7" s="80" t="s">
        <v>115</v>
      </c>
      <c r="G7" s="80" t="s">
        <v>116</v>
      </c>
      <c r="H7" s="80" t="s">
        <v>204</v>
      </c>
      <c r="I7" s="531" t="s">
        <v>117</v>
      </c>
    </row>
    <row r="8" spans="1:25" s="5" customFormat="1" ht="28.95" customHeight="1" x14ac:dyDescent="0.3">
      <c r="A8" s="81">
        <v>1</v>
      </c>
      <c r="B8" s="154" t="str">
        <f>IF('Příloha 1 k dohodě'!B11="","",'Příloha 1 k dohodě'!B11)</f>
        <v/>
      </c>
      <c r="C8" s="154" t="str">
        <f>IF('Příloha 1 k dohodě'!C11="","",'Příloha 1 k dohodě'!C11)</f>
        <v/>
      </c>
      <c r="D8" s="154" t="str">
        <f>IF('Příloha 1 k dohodě'!D11="","",'Příloha 1 k dohodě'!D11)</f>
        <v/>
      </c>
      <c r="E8" s="82"/>
      <c r="F8" s="532" t="str">
        <f>IF(E8="","",IF($E$5="","",E8/$E$5))</f>
        <v/>
      </c>
      <c r="G8" s="82"/>
      <c r="H8" s="82"/>
      <c r="I8" s="157"/>
    </row>
    <row r="9" spans="1:25" s="5" customFormat="1" ht="28.95" customHeight="1" x14ac:dyDescent="0.3">
      <c r="A9" s="81">
        <v>2</v>
      </c>
      <c r="B9" s="154" t="str">
        <f>IF('Příloha 1 k dohodě'!B12="","",'Příloha 1 k dohodě'!B12)</f>
        <v/>
      </c>
      <c r="C9" s="154" t="str">
        <f>IF('Příloha 1 k dohodě'!C12="","",'Příloha 1 k dohodě'!C12)</f>
        <v/>
      </c>
      <c r="D9" s="154" t="str">
        <f>IF('Příloha 1 k dohodě'!D12="","",'Příloha 1 k dohodě'!D12)</f>
        <v/>
      </c>
      <c r="E9" s="82"/>
      <c r="F9" s="532" t="str">
        <f t="shared" ref="F9:F27" si="0">IF(E9="","",IF($E$5="","",E9/$E$5))</f>
        <v/>
      </c>
      <c r="G9" s="82"/>
      <c r="H9" s="82"/>
      <c r="I9" s="157"/>
    </row>
    <row r="10" spans="1:25" s="5" customFormat="1" ht="28.95" customHeight="1" x14ac:dyDescent="0.3">
      <c r="A10" s="81">
        <v>3</v>
      </c>
      <c r="B10" s="154" t="str">
        <f>IF('Příloha 1 k dohodě'!B13="","",'Příloha 1 k dohodě'!B13)</f>
        <v/>
      </c>
      <c r="C10" s="154" t="str">
        <f>IF('Příloha 1 k dohodě'!C13="","",'Příloha 1 k dohodě'!C13)</f>
        <v/>
      </c>
      <c r="D10" s="154" t="str">
        <f>IF('Příloha 1 k dohodě'!D13="","",'Příloha 1 k dohodě'!D13)</f>
        <v/>
      </c>
      <c r="E10" s="82"/>
      <c r="F10" s="532" t="str">
        <f t="shared" si="0"/>
        <v/>
      </c>
      <c r="G10" s="82"/>
      <c r="H10" s="82"/>
      <c r="I10" s="157"/>
    </row>
    <row r="11" spans="1:25" s="5" customFormat="1" ht="28.95" customHeight="1" x14ac:dyDescent="0.3">
      <c r="A11" s="81">
        <v>4</v>
      </c>
      <c r="B11" s="154" t="str">
        <f>IF('Příloha 1 k dohodě'!B14="","",'Příloha 1 k dohodě'!B14)</f>
        <v/>
      </c>
      <c r="C11" s="154" t="str">
        <f>IF('Příloha 1 k dohodě'!C14="","",'Příloha 1 k dohodě'!C14)</f>
        <v/>
      </c>
      <c r="D11" s="154" t="str">
        <f>IF('Příloha 1 k dohodě'!D14="","",'Příloha 1 k dohodě'!D14)</f>
        <v/>
      </c>
      <c r="E11" s="82"/>
      <c r="F11" s="532" t="str">
        <f t="shared" si="0"/>
        <v/>
      </c>
      <c r="G11" s="82"/>
      <c r="H11" s="82"/>
      <c r="I11" s="155"/>
    </row>
    <row r="12" spans="1:25" s="5" customFormat="1" ht="28.95" customHeight="1" x14ac:dyDescent="0.3">
      <c r="A12" s="81">
        <v>5</v>
      </c>
      <c r="B12" s="154" t="str">
        <f>IF('Příloha 1 k dohodě'!B15="","",'Příloha 1 k dohodě'!B15)</f>
        <v/>
      </c>
      <c r="C12" s="154" t="str">
        <f>IF('Příloha 1 k dohodě'!C15="","",'Příloha 1 k dohodě'!C15)</f>
        <v/>
      </c>
      <c r="D12" s="154" t="str">
        <f>IF('Příloha 1 k dohodě'!D15="","",'Příloha 1 k dohodě'!D15)</f>
        <v/>
      </c>
      <c r="E12" s="82"/>
      <c r="F12" s="532" t="str">
        <f t="shared" si="0"/>
        <v/>
      </c>
      <c r="G12" s="82"/>
      <c r="H12" s="82"/>
      <c r="I12" s="155"/>
    </row>
    <row r="13" spans="1:25" s="5" customFormat="1" ht="28.95" customHeight="1" x14ac:dyDescent="0.3">
      <c r="A13" s="81">
        <v>6</v>
      </c>
      <c r="B13" s="154" t="str">
        <f>IF('Příloha 1 k dohodě'!B16="","",'Příloha 1 k dohodě'!B16)</f>
        <v/>
      </c>
      <c r="C13" s="154" t="str">
        <f>IF('Příloha 1 k dohodě'!C16="","",'Příloha 1 k dohodě'!C16)</f>
        <v/>
      </c>
      <c r="D13" s="154" t="str">
        <f>IF('Příloha 1 k dohodě'!D16="","",'Příloha 1 k dohodě'!D16)</f>
        <v/>
      </c>
      <c r="E13" s="82"/>
      <c r="F13" s="532" t="str">
        <f t="shared" si="0"/>
        <v/>
      </c>
      <c r="G13" s="82"/>
      <c r="H13" s="82"/>
      <c r="I13" s="155"/>
    </row>
    <row r="14" spans="1:25" s="5" customFormat="1" ht="28.95" customHeight="1" x14ac:dyDescent="0.3">
      <c r="A14" s="81">
        <v>7</v>
      </c>
      <c r="B14" s="154" t="str">
        <f>IF('Příloha 1 k dohodě'!B17="","",'Příloha 1 k dohodě'!B17)</f>
        <v/>
      </c>
      <c r="C14" s="154" t="str">
        <f>IF('Příloha 1 k dohodě'!C17="","",'Příloha 1 k dohodě'!C17)</f>
        <v/>
      </c>
      <c r="D14" s="154" t="str">
        <f>IF('Příloha 1 k dohodě'!D17="","",'Příloha 1 k dohodě'!D17)</f>
        <v/>
      </c>
      <c r="E14" s="82"/>
      <c r="F14" s="532" t="str">
        <f t="shared" si="0"/>
        <v/>
      </c>
      <c r="G14" s="82"/>
      <c r="H14" s="82"/>
      <c r="I14" s="155"/>
    </row>
    <row r="15" spans="1:25" s="5" customFormat="1" ht="28.95" customHeight="1" x14ac:dyDescent="0.3">
      <c r="A15" s="81">
        <v>8</v>
      </c>
      <c r="B15" s="154" t="str">
        <f>IF('Příloha 1 k dohodě'!B18="","",'Příloha 1 k dohodě'!B18)</f>
        <v/>
      </c>
      <c r="C15" s="154" t="str">
        <f>IF('Příloha 1 k dohodě'!C18="","",'Příloha 1 k dohodě'!C18)</f>
        <v/>
      </c>
      <c r="D15" s="154" t="str">
        <f>IF('Příloha 1 k dohodě'!D18="","",'Příloha 1 k dohodě'!D18)</f>
        <v/>
      </c>
      <c r="E15" s="82"/>
      <c r="F15" s="532" t="str">
        <f t="shared" si="0"/>
        <v/>
      </c>
      <c r="G15" s="82"/>
      <c r="H15" s="82"/>
      <c r="I15" s="155"/>
    </row>
    <row r="16" spans="1:25" s="5" customFormat="1" ht="28.95" customHeight="1" x14ac:dyDescent="0.3">
      <c r="A16" s="81">
        <v>9</v>
      </c>
      <c r="B16" s="154" t="str">
        <f>IF('Příloha 1 k dohodě'!B19="","",'Příloha 1 k dohodě'!B19)</f>
        <v/>
      </c>
      <c r="C16" s="154" t="str">
        <f>IF('Příloha 1 k dohodě'!C19="","",'Příloha 1 k dohodě'!C19)</f>
        <v/>
      </c>
      <c r="D16" s="154" t="str">
        <f>IF('Příloha 1 k dohodě'!D19="","",'Příloha 1 k dohodě'!D19)</f>
        <v/>
      </c>
      <c r="E16" s="82"/>
      <c r="F16" s="532" t="str">
        <f t="shared" si="0"/>
        <v/>
      </c>
      <c r="G16" s="82"/>
      <c r="H16" s="82"/>
      <c r="I16" s="155"/>
    </row>
    <row r="17" spans="1:9" s="5" customFormat="1" ht="28.95" customHeight="1" x14ac:dyDescent="0.3">
      <c r="A17" s="81">
        <v>10</v>
      </c>
      <c r="B17" s="154" t="str">
        <f>IF('Příloha 1 k dohodě'!B20="","",'Příloha 1 k dohodě'!B20)</f>
        <v/>
      </c>
      <c r="C17" s="154" t="str">
        <f>IF('Příloha 1 k dohodě'!C20="","",'Příloha 1 k dohodě'!C20)</f>
        <v/>
      </c>
      <c r="D17" s="154" t="str">
        <f>IF('Příloha 1 k dohodě'!D20="","",'Příloha 1 k dohodě'!D20)</f>
        <v/>
      </c>
      <c r="E17" s="82"/>
      <c r="F17" s="532" t="str">
        <f t="shared" si="0"/>
        <v/>
      </c>
      <c r="G17" s="82"/>
      <c r="H17" s="82"/>
      <c r="I17" s="155"/>
    </row>
    <row r="18" spans="1:9" s="5" customFormat="1" ht="28.95" customHeight="1" x14ac:dyDescent="0.3">
      <c r="A18" s="81">
        <v>11</v>
      </c>
      <c r="B18" s="154" t="str">
        <f>IF('Příloha 1 k dohodě'!B21="","",'Příloha 1 k dohodě'!B21)</f>
        <v/>
      </c>
      <c r="C18" s="154" t="str">
        <f>IF('Příloha 1 k dohodě'!C21="","",'Příloha 1 k dohodě'!C21)</f>
        <v/>
      </c>
      <c r="D18" s="154" t="str">
        <f>IF('Příloha 1 k dohodě'!D21="","",'Příloha 1 k dohodě'!D21)</f>
        <v/>
      </c>
      <c r="E18" s="82"/>
      <c r="F18" s="532" t="str">
        <f t="shared" si="0"/>
        <v/>
      </c>
      <c r="G18" s="82"/>
      <c r="H18" s="82"/>
      <c r="I18" s="155"/>
    </row>
    <row r="19" spans="1:9" s="5" customFormat="1" ht="28.95" customHeight="1" x14ac:dyDescent="0.3">
      <c r="A19" s="81">
        <v>12</v>
      </c>
      <c r="B19" s="154" t="str">
        <f>IF('Příloha 1 k dohodě'!B22="","",'Příloha 1 k dohodě'!B22)</f>
        <v/>
      </c>
      <c r="C19" s="154" t="str">
        <f>IF('Příloha 1 k dohodě'!C22="","",'Příloha 1 k dohodě'!C22)</f>
        <v/>
      </c>
      <c r="D19" s="154" t="str">
        <f>IF('Příloha 1 k dohodě'!D22="","",'Příloha 1 k dohodě'!D22)</f>
        <v/>
      </c>
      <c r="E19" s="82"/>
      <c r="F19" s="532" t="str">
        <f t="shared" si="0"/>
        <v/>
      </c>
      <c r="G19" s="82"/>
      <c r="H19" s="82"/>
      <c r="I19" s="155"/>
    </row>
    <row r="20" spans="1:9" s="5" customFormat="1" ht="28.95" customHeight="1" x14ac:dyDescent="0.3">
      <c r="A20" s="81">
        <v>13</v>
      </c>
      <c r="B20" s="154" t="str">
        <f>IF('Příloha 1 k dohodě'!B23="","",'Příloha 1 k dohodě'!B23)</f>
        <v/>
      </c>
      <c r="C20" s="154" t="str">
        <f>IF('Příloha 1 k dohodě'!C23="","",'Příloha 1 k dohodě'!C23)</f>
        <v/>
      </c>
      <c r="D20" s="154" t="str">
        <f>IF('Příloha 1 k dohodě'!D23="","",'Příloha 1 k dohodě'!D23)</f>
        <v/>
      </c>
      <c r="E20" s="82"/>
      <c r="F20" s="532" t="str">
        <f t="shared" si="0"/>
        <v/>
      </c>
      <c r="G20" s="82"/>
      <c r="H20" s="82"/>
      <c r="I20" s="155"/>
    </row>
    <row r="21" spans="1:9" s="5" customFormat="1" ht="28.95" customHeight="1" x14ac:dyDescent="0.3">
      <c r="A21" s="81">
        <v>14</v>
      </c>
      <c r="B21" s="154" t="str">
        <f>IF('Příloha 1 k dohodě'!B24="","",'Příloha 1 k dohodě'!B24)</f>
        <v/>
      </c>
      <c r="C21" s="154" t="str">
        <f>IF('Příloha 1 k dohodě'!C24="","",'Příloha 1 k dohodě'!C24)</f>
        <v/>
      </c>
      <c r="D21" s="154" t="str">
        <f>IF('Příloha 1 k dohodě'!D24="","",'Příloha 1 k dohodě'!D24)</f>
        <v/>
      </c>
      <c r="E21" s="82"/>
      <c r="F21" s="532" t="str">
        <f t="shared" si="0"/>
        <v/>
      </c>
      <c r="G21" s="82"/>
      <c r="H21" s="82"/>
      <c r="I21" s="155"/>
    </row>
    <row r="22" spans="1:9" s="5" customFormat="1" ht="28.95" customHeight="1" x14ac:dyDescent="0.3">
      <c r="A22" s="81">
        <v>15</v>
      </c>
      <c r="B22" s="154" t="str">
        <f>IF('Příloha 1 k dohodě'!B25="","",'Příloha 1 k dohodě'!B25)</f>
        <v/>
      </c>
      <c r="C22" s="154" t="str">
        <f>IF('Příloha 1 k dohodě'!C25="","",'Příloha 1 k dohodě'!C25)</f>
        <v/>
      </c>
      <c r="D22" s="154" t="str">
        <f>IF('Příloha 1 k dohodě'!D25="","",'Příloha 1 k dohodě'!D25)</f>
        <v/>
      </c>
      <c r="E22" s="82"/>
      <c r="F22" s="532" t="str">
        <f t="shared" si="0"/>
        <v/>
      </c>
      <c r="G22" s="82"/>
      <c r="H22" s="82"/>
      <c r="I22" s="155"/>
    </row>
    <row r="23" spans="1:9" s="5" customFormat="1" ht="28.95" customHeight="1" x14ac:dyDescent="0.3">
      <c r="A23" s="81">
        <v>16</v>
      </c>
      <c r="B23" s="154" t="str">
        <f>IF('Příloha 1 k dohodě'!B26="","",'Příloha 1 k dohodě'!B26)</f>
        <v/>
      </c>
      <c r="C23" s="154" t="str">
        <f>IF('Příloha 1 k dohodě'!C26="","",'Příloha 1 k dohodě'!C26)</f>
        <v/>
      </c>
      <c r="D23" s="154" t="str">
        <f>IF('Příloha 1 k dohodě'!D26="","",'Příloha 1 k dohodě'!D26)</f>
        <v/>
      </c>
      <c r="E23" s="82"/>
      <c r="F23" s="532" t="str">
        <f t="shared" si="0"/>
        <v/>
      </c>
      <c r="G23" s="82"/>
      <c r="H23" s="82"/>
      <c r="I23" s="155"/>
    </row>
    <row r="24" spans="1:9" s="5" customFormat="1" ht="28.95" customHeight="1" x14ac:dyDescent="0.3">
      <c r="A24" s="81">
        <v>17</v>
      </c>
      <c r="B24" s="154" t="str">
        <f>IF('Příloha 1 k dohodě'!B27="","",'Příloha 1 k dohodě'!B27)</f>
        <v/>
      </c>
      <c r="C24" s="154" t="str">
        <f>IF('Příloha 1 k dohodě'!C27="","",'Příloha 1 k dohodě'!C27)</f>
        <v/>
      </c>
      <c r="D24" s="154" t="str">
        <f>IF('Příloha 1 k dohodě'!D27="","",'Příloha 1 k dohodě'!D27)</f>
        <v/>
      </c>
      <c r="E24" s="82"/>
      <c r="F24" s="532" t="str">
        <f t="shared" si="0"/>
        <v/>
      </c>
      <c r="G24" s="82"/>
      <c r="H24" s="82"/>
      <c r="I24" s="155"/>
    </row>
    <row r="25" spans="1:9" s="5" customFormat="1" ht="28.95" customHeight="1" x14ac:dyDescent="0.3">
      <c r="A25" s="81">
        <v>18</v>
      </c>
      <c r="B25" s="154" t="str">
        <f>IF('Příloha 1 k dohodě'!B28="","",'Příloha 1 k dohodě'!B28)</f>
        <v/>
      </c>
      <c r="C25" s="154" t="str">
        <f>IF('Příloha 1 k dohodě'!C28="","",'Příloha 1 k dohodě'!C28)</f>
        <v/>
      </c>
      <c r="D25" s="154" t="str">
        <f>IF('Příloha 1 k dohodě'!D28="","",'Příloha 1 k dohodě'!D28)</f>
        <v/>
      </c>
      <c r="E25" s="82"/>
      <c r="F25" s="532" t="str">
        <f t="shared" si="0"/>
        <v/>
      </c>
      <c r="G25" s="82"/>
      <c r="H25" s="82"/>
      <c r="I25" s="155"/>
    </row>
    <row r="26" spans="1:9" s="5" customFormat="1" ht="28.95" customHeight="1" x14ac:dyDescent="0.3">
      <c r="A26" s="81">
        <v>19</v>
      </c>
      <c r="B26" s="154" t="str">
        <f>IF('Příloha 1 k dohodě'!B29="","",'Příloha 1 k dohodě'!B29)</f>
        <v/>
      </c>
      <c r="C26" s="154" t="str">
        <f>IF('Příloha 1 k dohodě'!C29="","",'Příloha 1 k dohodě'!C29)</f>
        <v/>
      </c>
      <c r="D26" s="154" t="str">
        <f>IF('Příloha 1 k dohodě'!D29="","",'Příloha 1 k dohodě'!D29)</f>
        <v/>
      </c>
      <c r="E26" s="82"/>
      <c r="F26" s="532" t="str">
        <f t="shared" si="0"/>
        <v/>
      </c>
      <c r="G26" s="82"/>
      <c r="H26" s="82"/>
      <c r="I26" s="155"/>
    </row>
    <row r="27" spans="1:9" s="5" customFormat="1" ht="28.95" customHeight="1" thickBot="1" x14ac:dyDescent="0.35">
      <c r="A27" s="83">
        <v>20</v>
      </c>
      <c r="B27" s="152" t="str">
        <f>IF('Příloha 1 k dohodě'!B30="","",'Příloha 1 k dohodě'!B30)</f>
        <v/>
      </c>
      <c r="C27" s="152" t="str">
        <f>IF('Příloha 1 k dohodě'!C30="","",'Příloha 1 k dohodě'!C30)</f>
        <v/>
      </c>
      <c r="D27" s="152" t="str">
        <f>IF('Příloha 1 k dohodě'!D30="","",'Příloha 1 k dohodě'!D30)</f>
        <v/>
      </c>
      <c r="E27" s="84"/>
      <c r="F27" s="533" t="str">
        <f t="shared" si="0"/>
        <v/>
      </c>
      <c r="G27" s="84"/>
      <c r="H27" s="84"/>
      <c r="I27" s="156"/>
    </row>
    <row r="28" spans="1:9" s="5" customFormat="1" ht="82.8" customHeight="1" x14ac:dyDescent="0.3">
      <c r="A28" s="527" t="s">
        <v>205</v>
      </c>
      <c r="B28" s="528" t="s">
        <v>206</v>
      </c>
      <c r="C28" s="528"/>
      <c r="D28" s="528"/>
      <c r="E28" s="528"/>
      <c r="F28" s="528"/>
      <c r="G28" s="528"/>
      <c r="H28" s="528"/>
      <c r="I28" s="85"/>
    </row>
    <row r="29" spans="1:9" s="5" customFormat="1" ht="13.2" x14ac:dyDescent="0.3">
      <c r="A29" s="18"/>
      <c r="B29" s="529"/>
      <c r="C29" s="529"/>
      <c r="D29" s="529"/>
      <c r="E29" s="529"/>
      <c r="F29" s="529"/>
      <c r="G29" s="530" t="s">
        <v>180</v>
      </c>
      <c r="H29" s="530"/>
      <c r="I29" s="530"/>
    </row>
    <row r="30" spans="1:9" s="5" customFormat="1" ht="15" customHeight="1" x14ac:dyDescent="0.3"/>
    <row r="31" spans="1:9" s="5" customFormat="1" ht="15" customHeight="1" x14ac:dyDescent="0.3"/>
    <row r="32" spans="1:9" s="5" customFormat="1" ht="15" customHeight="1" x14ac:dyDescent="0.3"/>
    <row r="33" s="5" customFormat="1" ht="15" customHeight="1" x14ac:dyDescent="0.3"/>
    <row r="34" s="5" customFormat="1" ht="13.2" x14ac:dyDescent="0.3"/>
    <row r="35" s="5" customFormat="1" ht="13.2" x14ac:dyDescent="0.3"/>
    <row r="36" ht="21.75" customHeight="1" x14ac:dyDescent="0.3"/>
  </sheetData>
  <sheetProtection algorithmName="SHA-512" hashValue="kgFNqPYoU6RQBaIfNynICHSaHZtGZ9QZ7W+K+37VDhPCCTdeM7DN3n34S6m6fkwmjjDvw5wBt9ILs0GxeA7wdg==" saltValue="zZWzqmK/4DBSpPhtFudZFQ==" spinCount="100000" sheet="1" objects="1" scenarios="1"/>
  <mergeCells count="13">
    <mergeCell ref="B28:H28"/>
    <mergeCell ref="G29:I29"/>
    <mergeCell ref="A5:D5"/>
    <mergeCell ref="E5:F5"/>
    <mergeCell ref="A6:D6"/>
    <mergeCell ref="E6:I6"/>
    <mergeCell ref="A1:I1"/>
    <mergeCell ref="A2:D2"/>
    <mergeCell ref="E2:I2"/>
    <mergeCell ref="A3:D3"/>
    <mergeCell ref="E3:I3"/>
    <mergeCell ref="A4:D4"/>
    <mergeCell ref="H4:I4"/>
  </mergeCells>
  <printOptions horizontalCentered="1"/>
  <pageMargins left="0.25" right="0.25" top="0.75" bottom="0.75" header="0.3" footer="0.3"/>
  <pageSetup paperSize="9" scale="61" orientation="portrait" horizontalDpi="300" verticalDpi="300" r:id="rId1"/>
  <headerFooter>
    <oddFooter xml:space="preserve">&amp;L&amp;9Podpora odborného vzdělávání zaměstnanců II
reg. č. CZ.03.1.52/0.0/0.0/15_021/0000053
&amp;"-,Tučné"OSÚ&amp;R
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cis!$B$2:$B$3</xm:f>
          </x14:formula1>
          <xm:sqref>G8:H27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G15" sqref="G15"/>
    </sheetView>
  </sheetViews>
  <sheetFormatPr defaultRowHeight="17.399999999999999" x14ac:dyDescent="0.3"/>
  <cols>
    <col min="1" max="1" width="48.88671875" style="121" customWidth="1"/>
    <col min="2" max="2" width="6.44140625" style="121" customWidth="1"/>
    <col min="3" max="3" width="50.33203125" style="121" customWidth="1"/>
    <col min="4" max="16384" width="8.88671875" style="121"/>
  </cols>
  <sheetData>
    <row r="1" spans="1:3" ht="127.95" customHeight="1" thickBot="1" x14ac:dyDescent="0.35"/>
    <row r="2" spans="1:3" ht="42.6" customHeight="1" x14ac:dyDescent="0.3">
      <c r="A2" s="410" t="s">
        <v>148</v>
      </c>
      <c r="B2" s="411"/>
      <c r="C2" s="412"/>
    </row>
    <row r="3" spans="1:3" ht="87" customHeight="1" x14ac:dyDescent="0.3">
      <c r="A3" s="552" t="str">
        <f>IF('Příloha 1 k dohodě'!C7="","",'Příloha 1 k dohodě'!C7)</f>
        <v/>
      </c>
      <c r="B3" s="553"/>
      <c r="C3" s="554"/>
    </row>
    <row r="4" spans="1:3" x14ac:dyDescent="0.3">
      <c r="A4" s="407"/>
      <c r="B4" s="408"/>
      <c r="C4" s="409"/>
    </row>
    <row r="5" spans="1:3" x14ac:dyDescent="0.3">
      <c r="A5" s="407" t="s">
        <v>149</v>
      </c>
      <c r="B5" s="408"/>
      <c r="C5" s="409"/>
    </row>
    <row r="6" spans="1:3" ht="24.6" x14ac:dyDescent="0.3">
      <c r="A6" s="413" t="s">
        <v>150</v>
      </c>
      <c r="B6" s="414"/>
      <c r="C6" s="415"/>
    </row>
    <row r="7" spans="1:3" x14ac:dyDescent="0.3">
      <c r="A7" s="407" t="s">
        <v>151</v>
      </c>
      <c r="B7" s="408"/>
      <c r="C7" s="409"/>
    </row>
    <row r="8" spans="1:3" x14ac:dyDescent="0.3">
      <c r="A8" s="407"/>
      <c r="B8" s="408"/>
      <c r="C8" s="409"/>
    </row>
    <row r="9" spans="1:3" ht="42.6" customHeight="1" x14ac:dyDescent="0.3">
      <c r="A9" s="422" t="s">
        <v>95</v>
      </c>
      <c r="B9" s="423"/>
      <c r="C9" s="424"/>
    </row>
    <row r="10" spans="1:3" ht="87.6" customHeight="1" x14ac:dyDescent="0.3">
      <c r="A10" s="425" t="str">
        <f>IF('Příloha 1 k dohodě'!C8="","",'Příloha 1 k dohodě'!C8)</f>
        <v/>
      </c>
      <c r="B10" s="426"/>
      <c r="C10" s="427"/>
    </row>
    <row r="11" spans="1:3" x14ac:dyDescent="0.3">
      <c r="A11" s="407"/>
      <c r="B11" s="408"/>
      <c r="C11" s="409"/>
    </row>
    <row r="12" spans="1:3" ht="42.6" customHeight="1" x14ac:dyDescent="0.3">
      <c r="A12" s="407" t="s">
        <v>152</v>
      </c>
      <c r="B12" s="408"/>
      <c r="C12" s="409"/>
    </row>
    <row r="13" spans="1:3" ht="24.6" x14ac:dyDescent="0.3">
      <c r="A13" s="125" t="str">
        <f>IF('Evidence docházky'!F5="","",'Evidence docházky'!F5)</f>
        <v/>
      </c>
      <c r="B13" s="122" t="s">
        <v>106</v>
      </c>
      <c r="C13" s="124" t="str">
        <f>IF('Evidence docházky'!K5="","",'Evidence docházky'!K5)</f>
        <v/>
      </c>
    </row>
    <row r="14" spans="1:3" x14ac:dyDescent="0.3">
      <c r="A14" s="407"/>
      <c r="B14" s="408"/>
      <c r="C14" s="409"/>
    </row>
    <row r="15" spans="1:3" ht="42.6" customHeight="1" x14ac:dyDescent="0.3">
      <c r="A15" s="407" t="s">
        <v>153</v>
      </c>
      <c r="B15" s="408"/>
      <c r="C15" s="409"/>
    </row>
    <row r="16" spans="1:3" ht="24.6" x14ac:dyDescent="0.3">
      <c r="A16" s="416" t="str">
        <f>IF('Příloha 1 k dohodě'!C5="","",'Příloha 1 k dohodě'!C5)</f>
        <v/>
      </c>
      <c r="B16" s="417"/>
      <c r="C16" s="418"/>
    </row>
    <row r="17" spans="1:3" x14ac:dyDescent="0.3">
      <c r="A17" s="407"/>
      <c r="B17" s="408"/>
      <c r="C17" s="409"/>
    </row>
    <row r="18" spans="1:3" ht="114.6" customHeight="1" thickBot="1" x14ac:dyDescent="0.35">
      <c r="A18" s="419" t="s">
        <v>159</v>
      </c>
      <c r="B18" s="420"/>
      <c r="C18" s="421"/>
    </row>
    <row r="19" spans="1:3" x14ac:dyDescent="0.3">
      <c r="A19" s="123"/>
      <c r="B19" s="123"/>
      <c r="C19" s="123"/>
    </row>
    <row r="20" spans="1:3" x14ac:dyDescent="0.3">
      <c r="A20" s="123"/>
      <c r="B20" s="123"/>
      <c r="C20" s="123"/>
    </row>
  </sheetData>
  <sheetProtection algorithmName="SHA-512" hashValue="3omaB7hc7jW8ylwFPJCQXVJPWEoWDwli7SkWh19CqfCMm9Ihx4v3/QRsmkcqiF6zhDBojkCfIsLUa+tFiFfZFg==" saltValue="c97DlKWEwaIrmIkcj3nXqw==" spinCount="100000" sheet="1" objects="1" scenarios="1"/>
  <mergeCells count="16">
    <mergeCell ref="A15:C15"/>
    <mergeCell ref="A16:C16"/>
    <mergeCell ref="A17:C17"/>
    <mergeCell ref="A18:C18"/>
    <mergeCell ref="A8:C8"/>
    <mergeCell ref="A9:C9"/>
    <mergeCell ref="A10:C10"/>
    <mergeCell ref="A11:C11"/>
    <mergeCell ref="A12:C12"/>
    <mergeCell ref="A14:C14"/>
    <mergeCell ref="A7:C7"/>
    <mergeCell ref="A2:C2"/>
    <mergeCell ref="A3:C3"/>
    <mergeCell ref="A4:C4"/>
    <mergeCell ref="A5:C5"/>
    <mergeCell ref="A6:C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cis</vt:lpstr>
      <vt:lpstr>Příloha 1 k dohodě</vt:lpstr>
      <vt:lpstr>Příloha 2 k dohodě</vt:lpstr>
      <vt:lpstr>Příloha 3 k dohodě</vt:lpstr>
      <vt:lpstr>Příloha 4 k dohodě</vt:lpstr>
      <vt:lpstr>Příloha 5 k dohodě</vt:lpstr>
      <vt:lpstr>Evidence docházky</vt:lpstr>
      <vt:lpstr>Závěrečný protokol</vt:lpstr>
      <vt:lpstr>označení učebny</vt:lpstr>
      <vt:lpstr>'Evidence docházky'!Názvy_tisku</vt:lpstr>
      <vt:lpstr>'Příloha 1 k dohodě'!Názvy_tisku</vt:lpstr>
      <vt:lpstr>'Příloha 2 k dohodě'!Názvy_tisku</vt:lpstr>
      <vt:lpstr>'Příloha 3 k dohodě'!Názvy_tisku</vt:lpstr>
      <vt:lpstr>'Příloha 5 k dohodě'!Názvy_tisku</vt:lpstr>
      <vt:lpstr>'Závěrečný protokol'!Názvy_tisku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2019-10-07T13:41:03Z</cp:lastPrinted>
  <dcterms:created xsi:type="dcterms:W3CDTF">2011-04-08T08:05:43Z</dcterms:created>
  <dcterms:modified xsi:type="dcterms:W3CDTF">2019-10-07T13:50:16Z</dcterms:modified>
</cp:coreProperties>
</file>